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795" windowHeight="15405" activeTab="0"/>
  </bookViews>
  <sheets>
    <sheet name="OTCHET-agregirani pokazateli" sheetId="1" r:id="rId1"/>
  </sheets>
  <externalReferences>
    <externalReference r:id="rId4"/>
  </externalReferences>
  <definedNames>
    <definedName name="_xlfn.SUMIFS" hidden="1">#NAME?</definedName>
    <definedName name="Date">'[1]list'!$B$724:$B$735</definedName>
    <definedName name="EBK_DEIN">'[1]list'!$B$11:$B$277</definedName>
    <definedName name="EBK_DEIN2">'[1]list'!$B$11:$C$277</definedName>
    <definedName name="OP_LIST">'[1]list'!$A$283:$A$306</definedName>
    <definedName name="OP_LIST2">'[1]list'!$A$283:$B$306</definedName>
    <definedName name="PRBK">'[1]list'!$A$312:$B$721</definedName>
    <definedName name="SMETKA">'[1]list'!$A$2:$C$7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  <definedName name="_xlnm.Print_Area" localSheetId="0">'OTCHET-agregirani pokazateli'!$B$8:$O$113</definedName>
    <definedName name="_xlnm.Print_Titles" localSheetId="0">'OTCHET-agregirani pokazateli'!$17:$20</definedName>
  </definedNames>
  <calcPr fullCalcOnLoad="1"/>
</workbook>
</file>

<file path=xl/comments1.xml><?xml version="1.0" encoding="utf-8"?>
<comments xmlns="http://schemas.openxmlformats.org/spreadsheetml/2006/main">
  <authors>
    <author>npavlov</author>
    <author>Никола Павлов</author>
  </authors>
  <commentLis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1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</commentList>
</comments>
</file>

<file path=xl/sharedStrings.xml><?xml version="1.0" encoding="utf-8"?>
<sst xmlns="http://schemas.openxmlformats.org/spreadsheetml/2006/main" count="247" uniqueCount="175">
  <si>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</si>
  <si>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</si>
  <si>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</si>
  <si>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</si>
  <si>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</si>
  <si>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</si>
  <si>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</si>
  <si>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</si>
  <si>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</si>
  <si>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</si>
  <si>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</si>
  <si>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</si>
  <si>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</si>
  <si>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</si>
  <si>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</si>
  <si>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</si>
  <si>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</si>
  <si>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</si>
  <si>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</si>
  <si>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</si>
  <si>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</si>
  <si>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</si>
  <si>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</si>
  <si>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</si>
  <si>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</si>
  <si>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</si>
  <si>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</si>
  <si>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</si>
  <si>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</si>
  <si>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</si>
  <si>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</si>
  <si>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</si>
  <si>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</si>
  <si>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</si>
  <si>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</si>
  <si>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</si>
  <si>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</si>
  <si>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</si>
  <si>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</si>
  <si>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</si>
  <si>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</si>
  <si>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</si>
  <si>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</si>
  <si>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</si>
  <si>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</si>
  <si>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</si>
  <si>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</si>
  <si>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</si>
  <si>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</si>
  <si>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</si>
  <si>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</si>
  <si>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</si>
  <si>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</si>
  <si>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</si>
  <si>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</si>
  <si>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</si>
  <si>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</si>
  <si>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</si>
  <si>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</si>
  <si>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</si>
  <si>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</si>
  <si>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</si>
  <si>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</si>
  <si>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</si>
  <si>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</si>
  <si>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</si>
  <si>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</si>
  <si>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</si>
  <si>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</si>
  <si>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</si>
  <si>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</si>
  <si>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общия бюджет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</si>
  <si>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</si>
  <si>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</si>
  <si>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</si>
  <si>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</si>
  <si>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</si>
  <si>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</si>
  <si>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</si>
  <si>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</si>
  <si>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</si>
  <si>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</si>
  <si>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</si>
  <si>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</si>
  <si>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</si>
  <si>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10.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</si>
  <si>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</si>
  <si>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</si>
  <si>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</si>
  <si>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</si>
  <si>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</si>
  <si>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9. Прираст на държавния резерв и изкупуване на земеделска продукция </t>
  </si>
  <si>
    <t>§ 49</t>
  </si>
  <si>
    <t>8. Предоставени текущи и капиталови трансфери за чужбина</t>
  </si>
  <si>
    <t>§ 55</t>
  </si>
  <si>
    <t>7. Капиталови трансфери</t>
  </si>
  <si>
    <t>§§ 51 - 54</t>
  </si>
  <si>
    <t>6. Придобиване на нeфинансови актииви</t>
  </si>
  <si>
    <t>§§ 43 - 45</t>
  </si>
  <si>
    <t>§§ 43 - 45; 49</t>
  </si>
  <si>
    <t xml:space="preserve">5.Субсидии </t>
  </si>
  <si>
    <t>§ 40</t>
  </si>
  <si>
    <t>в т. ч. стипендии</t>
  </si>
  <si>
    <t>§§ 39 - 42</t>
  </si>
  <si>
    <t>4.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</si>
  <si>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</si>
  <si>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</si>
  <si>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</si>
  <si>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3. Лихви </t>
  </si>
  <si>
    <t>§§ 10; 19; 46</t>
  </si>
  <si>
    <t xml:space="preserve">2. Издръжка </t>
  </si>
  <si>
    <t>§§ 05 и 08</t>
  </si>
  <si>
    <t>1.3. Осигурителни вноски</t>
  </si>
  <si>
    <t>§ 02</t>
  </si>
  <si>
    <t xml:space="preserve">1.2. Други възнаграждения и плащания за персонала </t>
  </si>
  <si>
    <t>§ 01</t>
  </si>
  <si>
    <t xml:space="preserve">1.1. Заплати и възнаграждения за персонала, нает по трудови и служебни прав. </t>
  </si>
  <si>
    <t>§§ 1 - 8</t>
  </si>
  <si>
    <t>1. Персонал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</si>
  <si>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</si>
  <si>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</si>
  <si>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</si>
  <si>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</si>
  <si>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</si>
  <si>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</si>
  <si>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</si>
  <si>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</si>
  <si>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</si>
  <si>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</si>
  <si>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</si>
  <si>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</si>
  <si>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</si>
  <si>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</si>
  <si>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</si>
  <si>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</si>
  <si>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</si>
  <si>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</si>
  <si>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</si>
  <si>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</si>
  <si>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</si>
  <si>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</si>
  <si>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</si>
  <si>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</si>
  <si>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</si>
  <si>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</si>
  <si>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</si>
  <si>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</si>
  <si>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>I. ПРИХОДИ, ПОМОЩИ И ДАРЕНИЯ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</si>
  <si>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</si>
  <si>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</si>
  <si>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</si>
  <si>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</si>
  <si>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</si>
  <si>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</si>
  <si>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</si>
  <si>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</si>
  <si>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</si>
  <si>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</si>
  <si>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</si>
  <si>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</si>
  <si>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</si>
  <si>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</si>
  <si>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</si>
  <si>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</si>
  <si>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</si>
  <si>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2023 г.</t>
  </si>
  <si>
    <t>Годишен         уточнен план                           2023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</si>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</sst>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  <numFmt numFmtId="169" formatCode="#,##0;\(#,##0\)"/>
    <numFmt numFmtId="170" formatCode="0000&quot; &quot;0000&quot; &quot;0000&quot; &quot;0000"/>
    <numFmt numFmtId="171" formatCode="0000&quot; &quot;0000&quot; &quot;0000"/>
    <numFmt numFmtId="172" formatCode="0000&quot; &quot;0000"/>
    <numFmt numFmtId="173" formatCode="0000"/>
  </numFmts>
  <fonts count="92">
    <font>
      <sz val="10"/>
      <name val="Heba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2"/>
      <name val="Times New Roman Cyr"/>
      <family val="1"/>
    </font>
    <font>
      <b/>
      <i/>
      <sz val="12"/>
      <name val="Times New Roman"/>
      <family val="1"/>
    </font>
    <font>
      <b/>
      <i/>
      <sz val="12"/>
      <color indexed="18"/>
      <name val="Times New Roman Bold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3"/>
      <name val="Times New Roman"/>
      <family val="1"/>
    </font>
    <font>
      <b/>
      <sz val="12"/>
      <name val="Times New Roman CYR"/>
      <family val="0"/>
    </font>
    <font>
      <b/>
      <sz val="16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18"/>
      <name val="Times New Roman CYR"/>
      <family val="0"/>
    </font>
    <font>
      <b/>
      <u val="single"/>
      <sz val="12"/>
      <color indexed="18"/>
      <name val="Times New Roman CYR"/>
      <family val="0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sz val="10"/>
      <color indexed="13"/>
      <name val="Times New Roman"/>
      <family val="1"/>
    </font>
    <font>
      <sz val="12"/>
      <color indexed="28"/>
      <name val="Times New Roman CYR"/>
      <family val="0"/>
    </font>
    <font>
      <sz val="12"/>
      <color indexed="16"/>
      <name val="Times New Roman CYR"/>
      <family val="0"/>
    </font>
    <font>
      <b/>
      <i/>
      <sz val="14"/>
      <color indexed="16"/>
      <name val="Times New Roman bold"/>
      <family val="0"/>
    </font>
    <font>
      <b/>
      <i/>
      <sz val="13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4"/>
      <color indexed="18"/>
      <name val="Times New Roman Cyr"/>
      <family val="0"/>
    </font>
    <font>
      <b/>
      <sz val="12"/>
      <color indexed="16"/>
      <name val="Times New Roman CYR"/>
      <family val="0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2"/>
      <color rgb="FF000099"/>
      <name val="Times New Roman CYR"/>
      <family val="0"/>
    </font>
    <font>
      <b/>
      <u val="single"/>
      <sz val="12"/>
      <color rgb="FF000099"/>
      <name val="Times New Roman CYR"/>
      <family val="0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sz val="10"/>
      <color rgb="FFFFFF00"/>
      <name val="Times New Roman"/>
      <family val="1"/>
    </font>
    <font>
      <sz val="12"/>
      <color rgb="FF660066"/>
      <name val="Times New Roman CYR"/>
      <family val="0"/>
    </font>
    <font>
      <sz val="12"/>
      <color rgb="FF800000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800000"/>
      <name val="Times New Roman bold"/>
      <family val="0"/>
    </font>
    <font>
      <b/>
      <sz val="12"/>
      <color rgb="FF800000"/>
      <name val="Times New Roman CYR"/>
      <family val="0"/>
    </font>
    <font>
      <b/>
      <sz val="8"/>
      <name val="Hebar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66"/>
        <bgColor indexed="64"/>
      </patternFill>
    </fill>
  </fills>
  <borders count="12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medium"/>
      <right style="medium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medium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medium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thin"/>
      <top style="dashed"/>
      <bottom style="dashed"/>
    </border>
    <border>
      <left style="medium"/>
      <right style="medium"/>
      <top style="medium"/>
      <bottom style="thin"/>
    </border>
    <border>
      <left style="thin"/>
      <right style="medium"/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medium"/>
      <right style="medium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double"/>
      <bottom style="hair"/>
    </border>
    <border>
      <left style="thin"/>
      <right style="medium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double"/>
      <bottom style="hair"/>
    </border>
    <border>
      <left style="medium"/>
      <right style="thin"/>
      <top style="double"/>
      <bottom style="hair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8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62" fillId="0" borderId="0">
      <alignment/>
      <protection/>
    </xf>
    <xf numFmtId="0" fontId="5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59" fillId="26" borderId="1" applyNumberFormat="0" applyFon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3" fillId="27" borderId="2" applyNumberFormat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41" fontId="59" fillId="0" borderId="0" applyFont="0" applyFill="0" applyBorder="0" applyAlignment="0" applyProtection="0"/>
    <xf numFmtId="0" fontId="69" fillId="29" borderId="6" applyNumberFormat="0" applyAlignment="0" applyProtection="0"/>
    <xf numFmtId="0" fontId="70" fillId="29" borderId="2" applyNumberFormat="0" applyAlignment="0" applyProtection="0"/>
    <xf numFmtId="0" fontId="71" fillId="30" borderId="7" applyNumberFormat="0" applyAlignment="0" applyProtection="0"/>
    <xf numFmtId="0" fontId="72" fillId="31" borderId="0" applyNumberFormat="0" applyBorder="0" applyAlignment="0" applyProtection="0"/>
    <xf numFmtId="0" fontId="73" fillId="32" borderId="0" applyNumberFormat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76" fillId="0" borderId="8" applyNumberFormat="0" applyFill="0" applyAlignment="0" applyProtection="0"/>
    <xf numFmtId="0" fontId="77" fillId="0" borderId="9" applyNumberFormat="0" applyFill="0" applyAlignment="0" applyProtection="0"/>
  </cellStyleXfs>
  <cellXfs count="457">
    <xf numFmtId="0" fontId="0" fillId="0" borderId="0" xfId="0" applyAlignment="1">
      <alignment/>
    </xf>
    <xf numFmtId="0" fontId="2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164" fontId="4" fillId="33" borderId="0" xfId="0" applyNumberFormat="1" applyFont="1" applyFill="1" applyBorder="1" applyAlignment="1" applyProtection="1">
      <alignment/>
      <protection/>
    </xf>
    <xf numFmtId="164" fontId="5" fillId="33" borderId="0" xfId="0" applyNumberFormat="1" applyFont="1" applyFill="1" applyBorder="1" applyAlignment="1" applyProtection="1">
      <alignment/>
      <protection/>
    </xf>
    <xf numFmtId="164" fontId="4" fillId="34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0" fontId="6" fillId="34" borderId="0" xfId="0" applyFont="1" applyFill="1" applyBorder="1" applyAlignment="1" applyProtection="1" quotePrefix="1">
      <alignment horizontal="left"/>
      <protection/>
    </xf>
    <xf numFmtId="3" fontId="4" fillId="34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Border="1" applyAlignment="1" applyProtection="1">
      <alignment/>
      <protection/>
    </xf>
    <xf numFmtId="0" fontId="3" fillId="34" borderId="0" xfId="0" applyFont="1" applyFill="1" applyAlignment="1" applyProtection="1">
      <alignment/>
      <protection/>
    </xf>
    <xf numFmtId="3" fontId="5" fillId="34" borderId="0" xfId="0" applyNumberFormat="1" applyFont="1" applyFill="1" applyBorder="1" applyAlignment="1" applyProtection="1">
      <alignment/>
      <protection/>
    </xf>
    <xf numFmtId="164" fontId="8" fillId="34" borderId="0" xfId="0" applyNumberFormat="1" applyFont="1" applyFill="1" applyBorder="1" applyAlignment="1" applyProtection="1" quotePrefix="1">
      <alignment horizontal="left"/>
      <protection/>
    </xf>
    <xf numFmtId="0" fontId="3" fillId="34" borderId="10" xfId="0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/>
      <protection/>
    </xf>
    <xf numFmtId="1" fontId="6" fillId="34" borderId="0" xfId="0" applyNumberFormat="1" applyFont="1" applyFill="1" applyBorder="1" applyAlignment="1" applyProtection="1">
      <alignment horizontal="right"/>
      <protection/>
    </xf>
    <xf numFmtId="1" fontId="5" fillId="34" borderId="10" xfId="0" applyNumberFormat="1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 horizontal="left"/>
      <protection/>
    </xf>
    <xf numFmtId="0" fontId="5" fillId="34" borderId="0" xfId="0" applyFont="1" applyFill="1" applyBorder="1" applyAlignment="1" applyProtection="1">
      <alignment horizontal="left"/>
      <protection/>
    </xf>
    <xf numFmtId="0" fontId="4" fillId="34" borderId="0" xfId="0" applyFont="1" applyFill="1" applyBorder="1" applyAlignment="1" applyProtection="1">
      <alignment horizontal="right"/>
      <protection/>
    </xf>
    <xf numFmtId="3" fontId="3" fillId="34" borderId="0" xfId="0" applyNumberFormat="1" applyFont="1" applyFill="1" applyAlignment="1" applyProtection="1">
      <alignment/>
      <protection/>
    </xf>
    <xf numFmtId="0" fontId="6" fillId="34" borderId="0" xfId="0" applyFont="1" applyFill="1" applyBorder="1" applyAlignment="1" applyProtection="1">
      <alignment horizontal="right"/>
      <protection/>
    </xf>
    <xf numFmtId="0" fontId="9" fillId="34" borderId="0" xfId="0" applyFont="1" applyFill="1" applyAlignment="1" applyProtection="1">
      <alignment horizontal="center"/>
      <protection/>
    </xf>
    <xf numFmtId="0" fontId="10" fillId="34" borderId="0" xfId="0" applyFont="1" applyFill="1" applyAlignment="1" applyProtection="1">
      <alignment/>
      <protection/>
    </xf>
    <xf numFmtId="1" fontId="13" fillId="34" borderId="0" xfId="0" applyNumberFormat="1" applyFont="1" applyFill="1" applyBorder="1" applyAlignment="1" applyProtection="1">
      <alignment/>
      <protection/>
    </xf>
    <xf numFmtId="0" fontId="9" fillId="34" borderId="0" xfId="0" applyFont="1" applyFill="1" applyBorder="1" applyAlignment="1" applyProtection="1">
      <alignment horizontal="left"/>
      <protection/>
    </xf>
    <xf numFmtId="0" fontId="9" fillId="34" borderId="0" xfId="0" applyFont="1" applyFill="1" applyBorder="1" applyAlignment="1" applyProtection="1">
      <alignment horizontal="center"/>
      <protection/>
    </xf>
    <xf numFmtId="14" fontId="14" fillId="26" borderId="11" xfId="39" applyNumberFormat="1" applyFont="1" applyFill="1" applyBorder="1" applyAlignment="1" applyProtection="1">
      <alignment horizontal="center" vertical="center"/>
      <protection/>
    </xf>
    <xf numFmtId="0" fontId="78" fillId="35" borderId="11" xfId="34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15" fillId="34" borderId="0" xfId="34" applyFont="1" applyFill="1" applyBorder="1" applyAlignment="1" applyProtection="1">
      <alignment horizontal="right" vertical="center"/>
      <protection/>
    </xf>
    <xf numFmtId="0" fontId="79" fillId="35" borderId="11" xfId="34" applyFont="1" applyFill="1" applyBorder="1" applyAlignment="1" applyProtection="1">
      <alignment horizontal="center" vertical="center"/>
      <protection/>
    </xf>
    <xf numFmtId="1" fontId="5" fillId="34" borderId="12" xfId="0" applyNumberFormat="1" applyFont="1" applyFill="1" applyBorder="1" applyAlignment="1" applyProtection="1">
      <alignment/>
      <protection/>
    </xf>
    <xf numFmtId="0" fontId="15" fillId="34" borderId="0" xfId="34" applyFont="1" applyFill="1" applyBorder="1" applyAlignment="1" applyProtection="1">
      <alignment horizontal="left" vertical="center"/>
      <protection/>
    </xf>
    <xf numFmtId="1" fontId="5" fillId="34" borderId="0" xfId="0" applyNumberFormat="1" applyFont="1" applyFill="1" applyBorder="1" applyAlignment="1" applyProtection="1">
      <alignment/>
      <protection/>
    </xf>
    <xf numFmtId="164" fontId="4" fillId="34" borderId="0" xfId="0" applyNumberFormat="1" applyFont="1" applyFill="1" applyAlignment="1" applyProtection="1">
      <alignment/>
      <protection/>
    </xf>
    <xf numFmtId="165" fontId="80" fillId="34" borderId="13" xfId="0" applyNumberFormat="1" applyFont="1" applyFill="1" applyBorder="1" applyAlignment="1" applyProtection="1" quotePrefix="1">
      <alignment/>
      <protection/>
    </xf>
    <xf numFmtId="165" fontId="81" fillId="34" borderId="13" xfId="0" applyNumberFormat="1" applyFont="1" applyFill="1" applyBorder="1" applyAlignment="1" applyProtection="1" quotePrefix="1">
      <alignment/>
      <protection/>
    </xf>
    <xf numFmtId="0" fontId="2" fillId="34" borderId="13" xfId="0" applyFont="1" applyFill="1" applyBorder="1" applyAlignment="1" applyProtection="1" quotePrefix="1">
      <alignment horizontal="left"/>
      <protection/>
    </xf>
    <xf numFmtId="0" fontId="82" fillId="34" borderId="0" xfId="38" applyFont="1" applyFill="1" applyBorder="1" applyProtection="1">
      <alignment/>
      <protection/>
    </xf>
    <xf numFmtId="0" fontId="4" fillId="34" borderId="14" xfId="0" applyFont="1" applyFill="1" applyBorder="1" applyAlignment="1" applyProtection="1">
      <alignment horizontal="left"/>
      <protection/>
    </xf>
    <xf numFmtId="1" fontId="5" fillId="0" borderId="15" xfId="0" applyNumberFormat="1" applyFont="1" applyBorder="1" applyAlignment="1" applyProtection="1">
      <alignment/>
      <protection/>
    </xf>
    <xf numFmtId="1" fontId="5" fillId="0" borderId="16" xfId="0" applyNumberFormat="1" applyFont="1" applyBorder="1" applyAlignment="1" applyProtection="1">
      <alignment/>
      <protection/>
    </xf>
    <xf numFmtId="1" fontId="5" fillId="34" borderId="15" xfId="0" applyNumberFormat="1" applyFont="1" applyFill="1" applyBorder="1" applyAlignment="1" applyProtection="1">
      <alignment/>
      <protection/>
    </xf>
    <xf numFmtId="1" fontId="5" fillId="34" borderId="17" xfId="0" applyNumberFormat="1" applyFont="1" applyFill="1" applyBorder="1" applyAlignment="1" applyProtection="1">
      <alignment/>
      <protection/>
    </xf>
    <xf numFmtId="0" fontId="4" fillId="34" borderId="18" xfId="0" applyFont="1" applyFill="1" applyBorder="1" applyAlignment="1" applyProtection="1">
      <alignment horizontal="left"/>
      <protection/>
    </xf>
    <xf numFmtId="164" fontId="4" fillId="34" borderId="19" xfId="0" applyNumberFormat="1" applyFont="1" applyFill="1" applyBorder="1" applyAlignment="1" applyProtection="1">
      <alignment/>
      <protection/>
    </xf>
    <xf numFmtId="1" fontId="5" fillId="34" borderId="0" xfId="0" applyNumberFormat="1" applyFont="1" applyFill="1" applyBorder="1" applyAlignment="1" applyProtection="1">
      <alignment horizontal="right"/>
      <protection/>
    </xf>
    <xf numFmtId="0" fontId="4" fillId="34" borderId="19" xfId="0" applyFont="1" applyFill="1" applyBorder="1" applyAlignment="1" applyProtection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" fontId="4" fillId="34" borderId="0" xfId="0" applyNumberFormat="1" applyFont="1" applyFill="1" applyBorder="1" applyAlignment="1" applyProtection="1" quotePrefix="1">
      <alignment horizontal="right"/>
      <protection/>
    </xf>
    <xf numFmtId="1" fontId="5" fillId="0" borderId="20" xfId="0" applyNumberFormat="1" applyFont="1" applyBorder="1" applyAlignment="1" applyProtection="1">
      <alignment/>
      <protection/>
    </xf>
    <xf numFmtId="1" fontId="5" fillId="34" borderId="20" xfId="0" applyNumberFormat="1" applyFont="1" applyFill="1" applyBorder="1" applyAlignment="1" applyProtection="1">
      <alignment/>
      <protection/>
    </xf>
    <xf numFmtId="1" fontId="5" fillId="34" borderId="21" xfId="0" applyNumberFormat="1" applyFont="1" applyFill="1" applyBorder="1" applyAlignment="1" applyProtection="1">
      <alignment/>
      <protection/>
    </xf>
    <xf numFmtId="1" fontId="5" fillId="0" borderId="21" xfId="0" applyNumberFormat="1" applyFont="1" applyBorder="1" applyAlignment="1" applyProtection="1">
      <alignment/>
      <protection/>
    </xf>
    <xf numFmtId="164" fontId="4" fillId="0" borderId="22" xfId="0" applyNumberFormat="1" applyFont="1" applyBorder="1" applyAlignment="1" applyProtection="1">
      <alignment/>
      <protection/>
    </xf>
    <xf numFmtId="3" fontId="6" fillId="36" borderId="23" xfId="0" applyNumberFormat="1" applyFont="1" applyFill="1" applyBorder="1" applyAlignment="1" applyProtection="1">
      <alignment horizontal="center"/>
      <protection/>
    </xf>
    <xf numFmtId="1" fontId="4" fillId="34" borderId="24" xfId="0" applyNumberFormat="1" applyFont="1" applyFill="1" applyBorder="1" applyAlignment="1" applyProtection="1" quotePrefix="1">
      <alignment horizontal="right"/>
      <protection/>
    </xf>
    <xf numFmtId="1" fontId="5" fillId="0" borderId="25" xfId="0" applyNumberFormat="1" applyFont="1" applyBorder="1" applyAlignment="1" applyProtection="1">
      <alignment/>
      <protection/>
    </xf>
    <xf numFmtId="3" fontId="4" fillId="36" borderId="26" xfId="0" applyNumberFormat="1" applyFont="1" applyFill="1" applyBorder="1" applyAlignment="1" applyProtection="1">
      <alignment/>
      <protection/>
    </xf>
    <xf numFmtId="3" fontId="4" fillId="36" borderId="23" xfId="0" applyNumberFormat="1" applyFont="1" applyFill="1" applyBorder="1" applyAlignment="1" applyProtection="1">
      <alignment/>
      <protection/>
    </xf>
    <xf numFmtId="3" fontId="4" fillId="36" borderId="27" xfId="0" applyNumberFormat="1" applyFont="1" applyFill="1" applyBorder="1" applyAlignment="1" applyProtection="1">
      <alignment/>
      <protection/>
    </xf>
    <xf numFmtId="3" fontId="4" fillId="36" borderId="28" xfId="0" applyNumberFormat="1" applyFont="1" applyFill="1" applyBorder="1" applyAlignment="1" applyProtection="1">
      <alignment/>
      <protection/>
    </xf>
    <xf numFmtId="0" fontId="4" fillId="36" borderId="28" xfId="0" applyFont="1" applyFill="1" applyBorder="1" applyAlignment="1" applyProtection="1">
      <alignment horizontal="left"/>
      <protection/>
    </xf>
    <xf numFmtId="0" fontId="2" fillId="34" borderId="22" xfId="0" applyFont="1" applyFill="1" applyBorder="1" applyAlignment="1" applyProtection="1">
      <alignment/>
      <protection/>
    </xf>
    <xf numFmtId="164" fontId="4" fillId="0" borderId="29" xfId="0" applyNumberFormat="1" applyFont="1" applyBorder="1" applyAlignment="1" applyProtection="1">
      <alignment/>
      <protection/>
    </xf>
    <xf numFmtId="3" fontId="6" fillId="34" borderId="30" xfId="0" applyNumberFormat="1" applyFont="1" applyFill="1" applyBorder="1" applyAlignment="1" applyProtection="1">
      <alignment horizontal="center"/>
      <protection/>
    </xf>
    <xf numFmtId="1" fontId="5" fillId="0" borderId="31" xfId="0" applyNumberFormat="1" applyFont="1" applyBorder="1" applyAlignment="1" applyProtection="1">
      <alignment/>
      <protection/>
    </xf>
    <xf numFmtId="3" fontId="4" fillId="34" borderId="32" xfId="0" applyNumberFormat="1" applyFont="1" applyFill="1" applyBorder="1" applyAlignment="1" applyProtection="1">
      <alignment/>
      <protection/>
    </xf>
    <xf numFmtId="3" fontId="4" fillId="34" borderId="30" xfId="0" applyNumberFormat="1" applyFont="1" applyFill="1" applyBorder="1" applyAlignment="1" applyProtection="1">
      <alignment/>
      <protection/>
    </xf>
    <xf numFmtId="3" fontId="4" fillId="34" borderId="33" xfId="0" applyNumberFormat="1" applyFont="1" applyFill="1" applyBorder="1" applyAlignment="1" applyProtection="1">
      <alignment/>
      <protection/>
    </xf>
    <xf numFmtId="3" fontId="4" fillId="34" borderId="34" xfId="0" applyNumberFormat="1" applyFont="1" applyFill="1" applyBorder="1" applyAlignment="1" applyProtection="1">
      <alignment/>
      <protection/>
    </xf>
    <xf numFmtId="0" fontId="4" fillId="34" borderId="34" xfId="0" applyFont="1" applyFill="1" applyBorder="1" applyAlignment="1" applyProtection="1">
      <alignment horizontal="left"/>
      <protection/>
    </xf>
    <xf numFmtId="0" fontId="2" fillId="34" borderId="29" xfId="0" applyFont="1" applyFill="1" applyBorder="1" applyAlignment="1" applyProtection="1">
      <alignment/>
      <protection/>
    </xf>
    <xf numFmtId="3" fontId="6" fillId="34" borderId="35" xfId="0" applyNumberFormat="1" applyFont="1" applyFill="1" applyBorder="1" applyAlignment="1" applyProtection="1">
      <alignment horizontal="center"/>
      <protection/>
    </xf>
    <xf numFmtId="3" fontId="4" fillId="34" borderId="36" xfId="0" applyNumberFormat="1" applyFont="1" applyFill="1" applyBorder="1" applyAlignment="1" applyProtection="1">
      <alignment/>
      <protection/>
    </xf>
    <xf numFmtId="3" fontId="4" fillId="34" borderId="35" xfId="0" applyNumberFormat="1" applyFont="1" applyFill="1" applyBorder="1" applyAlignment="1" applyProtection="1">
      <alignment/>
      <protection/>
    </xf>
    <xf numFmtId="3" fontId="4" fillId="34" borderId="37" xfId="0" applyNumberFormat="1" applyFont="1" applyFill="1" applyBorder="1" applyAlignment="1" applyProtection="1">
      <alignment/>
      <protection/>
    </xf>
    <xf numFmtId="3" fontId="4" fillId="34" borderId="31" xfId="0" applyNumberFormat="1" applyFont="1" applyFill="1" applyBorder="1" applyAlignment="1" applyProtection="1">
      <alignment/>
      <protection/>
    </xf>
    <xf numFmtId="0" fontId="4" fillId="34" borderId="31" xfId="0" applyFont="1" applyFill="1" applyBorder="1" applyAlignment="1" applyProtection="1">
      <alignment horizontal="left"/>
      <protection/>
    </xf>
    <xf numFmtId="164" fontId="4" fillId="34" borderId="31" xfId="0" applyNumberFormat="1" applyFont="1" applyFill="1" applyBorder="1" applyAlignment="1" applyProtection="1">
      <alignment/>
      <protection/>
    </xf>
    <xf numFmtId="3" fontId="6" fillId="34" borderId="35" xfId="0" applyNumberFormat="1" applyFont="1" applyFill="1" applyBorder="1" applyAlignment="1" applyProtection="1" quotePrefix="1">
      <alignment horizontal="center"/>
      <protection/>
    </xf>
    <xf numFmtId="1" fontId="4" fillId="0" borderId="31" xfId="0" applyNumberFormat="1" applyFont="1" applyBorder="1" applyAlignment="1" applyProtection="1" quotePrefix="1">
      <alignment/>
      <protection/>
    </xf>
    <xf numFmtId="3" fontId="4" fillId="34" borderId="36" xfId="0" applyNumberFormat="1" applyFont="1" applyFill="1" applyBorder="1" applyAlignment="1" applyProtection="1" quotePrefix="1">
      <alignment/>
      <protection/>
    </xf>
    <xf numFmtId="3" fontId="4" fillId="34" borderId="35" xfId="0" applyNumberFormat="1" applyFont="1" applyFill="1" applyBorder="1" applyAlignment="1" applyProtection="1" quotePrefix="1">
      <alignment/>
      <protection/>
    </xf>
    <xf numFmtId="3" fontId="4" fillId="34" borderId="37" xfId="0" applyNumberFormat="1" applyFont="1" applyFill="1" applyBorder="1" applyAlignment="1" applyProtection="1" quotePrefix="1">
      <alignment/>
      <protection/>
    </xf>
    <xf numFmtId="3" fontId="4" fillId="34" borderId="31" xfId="0" applyNumberFormat="1" applyFont="1" applyFill="1" applyBorder="1" applyAlignment="1" applyProtection="1" quotePrefix="1">
      <alignment/>
      <protection/>
    </xf>
    <xf numFmtId="0" fontId="4" fillId="34" borderId="31" xfId="0" applyFont="1" applyFill="1" applyBorder="1" applyAlignment="1" applyProtection="1" quotePrefix="1">
      <alignment horizontal="left"/>
      <protection/>
    </xf>
    <xf numFmtId="3" fontId="6" fillId="34" borderId="38" xfId="0" applyNumberFormat="1" applyFont="1" applyFill="1" applyBorder="1" applyAlignment="1" applyProtection="1" quotePrefix="1">
      <alignment horizontal="center"/>
      <protection/>
    </xf>
    <xf numFmtId="3" fontId="4" fillId="34" borderId="39" xfId="0" applyNumberFormat="1" applyFont="1" applyFill="1" applyBorder="1" applyAlignment="1" applyProtection="1" quotePrefix="1">
      <alignment/>
      <protection/>
    </xf>
    <xf numFmtId="3" fontId="4" fillId="34" borderId="38" xfId="0" applyNumberFormat="1" applyFont="1" applyFill="1" applyBorder="1" applyAlignment="1" applyProtection="1" quotePrefix="1">
      <alignment/>
      <protection/>
    </xf>
    <xf numFmtId="3" fontId="4" fillId="34" borderId="40" xfId="0" applyNumberFormat="1" applyFont="1" applyFill="1" applyBorder="1" applyAlignment="1" applyProtection="1" quotePrefix="1">
      <alignment/>
      <protection/>
    </xf>
    <xf numFmtId="3" fontId="4" fillId="34" borderId="41" xfId="0" applyNumberFormat="1" applyFont="1" applyFill="1" applyBorder="1" applyAlignment="1" applyProtection="1" quotePrefix="1">
      <alignment/>
      <protection/>
    </xf>
    <xf numFmtId="0" fontId="5" fillId="34" borderId="41" xfId="0" applyFont="1" applyFill="1" applyBorder="1" applyAlignment="1" applyProtection="1" quotePrefix="1">
      <alignment horizontal="left"/>
      <protection/>
    </xf>
    <xf numFmtId="0" fontId="4" fillId="34" borderId="41" xfId="0" applyFont="1" applyFill="1" applyBorder="1" applyAlignment="1" applyProtection="1">
      <alignment horizontal="left"/>
      <protection/>
    </xf>
    <xf numFmtId="0" fontId="4" fillId="34" borderId="41" xfId="0" applyFont="1" applyFill="1" applyBorder="1" applyAlignment="1" applyProtection="1" quotePrefix="1">
      <alignment horizontal="left"/>
      <protection/>
    </xf>
    <xf numFmtId="3" fontId="6" fillId="36" borderId="42" xfId="0" applyNumberFormat="1" applyFont="1" applyFill="1" applyBorder="1" applyAlignment="1" applyProtection="1" quotePrefix="1">
      <alignment horizontal="center"/>
      <protection/>
    </xf>
    <xf numFmtId="3" fontId="4" fillId="36" borderId="43" xfId="0" applyNumberFormat="1" applyFont="1" applyFill="1" applyBorder="1" applyAlignment="1" applyProtection="1" quotePrefix="1">
      <alignment/>
      <protection/>
    </xf>
    <xf numFmtId="3" fontId="4" fillId="36" borderId="42" xfId="0" applyNumberFormat="1" applyFont="1" applyFill="1" applyBorder="1" applyAlignment="1" applyProtection="1" quotePrefix="1">
      <alignment/>
      <protection/>
    </xf>
    <xf numFmtId="3" fontId="4" fillId="36" borderId="44" xfId="0" applyNumberFormat="1" applyFont="1" applyFill="1" applyBorder="1" applyAlignment="1" applyProtection="1" quotePrefix="1">
      <alignment/>
      <protection/>
    </xf>
    <xf numFmtId="3" fontId="4" fillId="36" borderId="45" xfId="0" applyNumberFormat="1" applyFont="1" applyFill="1" applyBorder="1" applyAlignment="1" applyProtection="1" quotePrefix="1">
      <alignment/>
      <protection/>
    </xf>
    <xf numFmtId="0" fontId="5" fillId="36" borderId="45" xfId="0" applyFont="1" applyFill="1" applyBorder="1" applyAlignment="1" applyProtection="1">
      <alignment horizontal="left"/>
      <protection/>
    </xf>
    <xf numFmtId="0" fontId="4" fillId="36" borderId="45" xfId="0" applyFont="1" applyFill="1" applyBorder="1" applyAlignment="1" applyProtection="1">
      <alignment horizontal="left"/>
      <protection/>
    </xf>
    <xf numFmtId="3" fontId="6" fillId="36" borderId="46" xfId="0" applyNumberFormat="1" applyFont="1" applyFill="1" applyBorder="1" applyAlignment="1" applyProtection="1" quotePrefix="1">
      <alignment horizontal="center"/>
      <protection/>
    </xf>
    <xf numFmtId="3" fontId="4" fillId="36" borderId="47" xfId="0" applyNumberFormat="1" applyFont="1" applyFill="1" applyBorder="1" applyAlignment="1" applyProtection="1" quotePrefix="1">
      <alignment/>
      <protection/>
    </xf>
    <xf numFmtId="3" fontId="4" fillId="36" borderId="46" xfId="0" applyNumberFormat="1" applyFont="1" applyFill="1" applyBorder="1" applyAlignment="1" applyProtection="1" quotePrefix="1">
      <alignment/>
      <protection/>
    </xf>
    <xf numFmtId="3" fontId="4" fillId="36" borderId="48" xfId="0" applyNumberFormat="1" applyFont="1" applyFill="1" applyBorder="1" applyAlignment="1" applyProtection="1" quotePrefix="1">
      <alignment/>
      <protection/>
    </xf>
    <xf numFmtId="3" fontId="4" fillId="36" borderId="49" xfId="0" applyNumberFormat="1" applyFont="1" applyFill="1" applyBorder="1" applyAlignment="1" applyProtection="1" quotePrefix="1">
      <alignment/>
      <protection/>
    </xf>
    <xf numFmtId="0" fontId="4" fillId="36" borderId="49" xfId="0" applyFont="1" applyFill="1" applyBorder="1" applyAlignment="1" applyProtection="1" quotePrefix="1">
      <alignment horizontal="left"/>
      <protection/>
    </xf>
    <xf numFmtId="0" fontId="4" fillId="36" borderId="49" xfId="0" applyFont="1" applyFill="1" applyBorder="1" applyAlignment="1" applyProtection="1">
      <alignment horizontal="left"/>
      <protection/>
    </xf>
    <xf numFmtId="3" fontId="6" fillId="34" borderId="30" xfId="0" applyNumberFormat="1" applyFont="1" applyFill="1" applyBorder="1" applyAlignment="1" applyProtection="1" quotePrefix="1">
      <alignment horizontal="center"/>
      <protection/>
    </xf>
    <xf numFmtId="3" fontId="4" fillId="34" borderId="32" xfId="0" applyNumberFormat="1" applyFont="1" applyFill="1" applyBorder="1" applyAlignment="1" applyProtection="1" quotePrefix="1">
      <alignment/>
      <protection/>
    </xf>
    <xf numFmtId="3" fontId="4" fillId="34" borderId="30" xfId="0" applyNumberFormat="1" applyFont="1" applyFill="1" applyBorder="1" applyAlignment="1" applyProtection="1" quotePrefix="1">
      <alignment/>
      <protection/>
    </xf>
    <xf numFmtId="3" fontId="4" fillId="34" borderId="33" xfId="0" applyNumberFormat="1" applyFont="1" applyFill="1" applyBorder="1" applyAlignment="1" applyProtection="1" quotePrefix="1">
      <alignment/>
      <protection/>
    </xf>
    <xf numFmtId="3" fontId="4" fillId="34" borderId="34" xfId="0" applyNumberFormat="1" applyFont="1" applyFill="1" applyBorder="1" applyAlignment="1" applyProtection="1" quotePrefix="1">
      <alignment/>
      <protection/>
    </xf>
    <xf numFmtId="0" fontId="4" fillId="34" borderId="34" xfId="0" applyFont="1" applyFill="1" applyBorder="1" applyAlignment="1" applyProtection="1" quotePrefix="1">
      <alignment horizontal="left"/>
      <protection/>
    </xf>
    <xf numFmtId="3" fontId="6" fillId="36" borderId="35" xfId="0" applyNumberFormat="1" applyFont="1" applyFill="1" applyBorder="1" applyAlignment="1" applyProtection="1" quotePrefix="1">
      <alignment horizontal="center"/>
      <protection/>
    </xf>
    <xf numFmtId="3" fontId="4" fillId="36" borderId="36" xfId="0" applyNumberFormat="1" applyFont="1" applyFill="1" applyBorder="1" applyAlignment="1" applyProtection="1" quotePrefix="1">
      <alignment/>
      <protection/>
    </xf>
    <xf numFmtId="3" fontId="4" fillId="36" borderId="35" xfId="0" applyNumberFormat="1" applyFont="1" applyFill="1" applyBorder="1" applyAlignment="1" applyProtection="1" quotePrefix="1">
      <alignment/>
      <protection/>
    </xf>
    <xf numFmtId="3" fontId="4" fillId="36" borderId="37" xfId="0" applyNumberFormat="1" applyFont="1" applyFill="1" applyBorder="1" applyAlignment="1" applyProtection="1" quotePrefix="1">
      <alignment/>
      <protection/>
    </xf>
    <xf numFmtId="3" fontId="4" fillId="36" borderId="31" xfId="0" applyNumberFormat="1" applyFont="1" applyFill="1" applyBorder="1" applyAlignment="1" applyProtection="1" quotePrefix="1">
      <alignment/>
      <protection/>
    </xf>
    <xf numFmtId="0" fontId="4" fillId="36" borderId="31" xfId="0" applyFont="1" applyFill="1" applyBorder="1" applyAlignment="1" applyProtection="1">
      <alignment horizontal="left"/>
      <protection/>
    </xf>
    <xf numFmtId="3" fontId="4" fillId="0" borderId="31" xfId="0" applyNumberFormat="1" applyFont="1" applyBorder="1" applyAlignment="1" applyProtection="1" quotePrefix="1">
      <alignment/>
      <protection/>
    </xf>
    <xf numFmtId="164" fontId="4" fillId="36" borderId="45" xfId="0" applyNumberFormat="1" applyFont="1" applyFill="1" applyBorder="1" applyAlignment="1" applyProtection="1">
      <alignment/>
      <protection/>
    </xf>
    <xf numFmtId="164" fontId="4" fillId="36" borderId="31" xfId="0" applyNumberFormat="1" applyFont="1" applyFill="1" applyBorder="1" applyAlignment="1" applyProtection="1">
      <alignment/>
      <protection/>
    </xf>
    <xf numFmtId="164" fontId="4" fillId="0" borderId="10" xfId="0" applyNumberFormat="1" applyFont="1" applyBorder="1" applyAlignment="1" applyProtection="1">
      <alignment/>
      <protection/>
    </xf>
    <xf numFmtId="1" fontId="4" fillId="0" borderId="49" xfId="0" applyNumberFormat="1" applyFont="1" applyBorder="1" applyAlignment="1" applyProtection="1" quotePrefix="1">
      <alignment/>
      <protection/>
    </xf>
    <xf numFmtId="0" fontId="2" fillId="34" borderId="10" xfId="0" applyFont="1" applyFill="1" applyBorder="1" applyAlignment="1" applyProtection="1">
      <alignment/>
      <protection/>
    </xf>
    <xf numFmtId="3" fontId="6" fillId="34" borderId="50" xfId="0" applyNumberFormat="1" applyFont="1" applyFill="1" applyBorder="1" applyAlignment="1" applyProtection="1">
      <alignment horizontal="center"/>
      <protection/>
    </xf>
    <xf numFmtId="1" fontId="5" fillId="0" borderId="51" xfId="0" applyNumberFormat="1" applyFont="1" applyBorder="1" applyAlignment="1" applyProtection="1">
      <alignment horizontal="right"/>
      <protection/>
    </xf>
    <xf numFmtId="3" fontId="4" fillId="34" borderId="52" xfId="0" applyNumberFormat="1" applyFont="1" applyFill="1" applyBorder="1" applyAlignment="1" applyProtection="1">
      <alignment horizontal="right"/>
      <protection/>
    </xf>
    <xf numFmtId="3" fontId="4" fillId="34" borderId="50" xfId="0" applyNumberFormat="1" applyFont="1" applyFill="1" applyBorder="1" applyAlignment="1" applyProtection="1">
      <alignment horizontal="right"/>
      <protection/>
    </xf>
    <xf numFmtId="3" fontId="4" fillId="34" borderId="53" xfId="0" applyNumberFormat="1" applyFont="1" applyFill="1" applyBorder="1" applyAlignment="1" applyProtection="1">
      <alignment horizontal="right"/>
      <protection/>
    </xf>
    <xf numFmtId="3" fontId="5" fillId="37" borderId="51" xfId="0" applyNumberFormat="1" applyFont="1" applyFill="1" applyBorder="1" applyAlignment="1" applyProtection="1">
      <alignment horizontal="right"/>
      <protection/>
    </xf>
    <xf numFmtId="3" fontId="5" fillId="34" borderId="51" xfId="0" applyNumberFormat="1" applyFont="1" applyFill="1" applyBorder="1" applyAlignment="1" applyProtection="1">
      <alignment horizontal="right"/>
      <protection/>
    </xf>
    <xf numFmtId="0" fontId="5" fillId="34" borderId="51" xfId="0" applyFont="1" applyFill="1" applyBorder="1" applyAlignment="1" applyProtection="1">
      <alignment horizontal="left"/>
      <protection/>
    </xf>
    <xf numFmtId="3" fontId="6" fillId="38" borderId="54" xfId="0" applyNumberFormat="1" applyFont="1" applyFill="1" applyBorder="1" applyAlignment="1" applyProtection="1">
      <alignment horizontal="center"/>
      <protection/>
    </xf>
    <xf numFmtId="1" fontId="5" fillId="0" borderId="21" xfId="0" applyNumberFormat="1" applyFont="1" applyBorder="1" applyAlignment="1" applyProtection="1">
      <alignment horizontal="right"/>
      <protection/>
    </xf>
    <xf numFmtId="165" fontId="4" fillId="26" borderId="55" xfId="0" applyNumberFormat="1" applyFont="1" applyFill="1" applyBorder="1" applyAlignment="1" applyProtection="1">
      <alignment horizontal="right"/>
      <protection/>
    </xf>
    <xf numFmtId="165" fontId="4" fillId="26" borderId="54" xfId="0" applyNumberFormat="1" applyFont="1" applyFill="1" applyBorder="1" applyAlignment="1" applyProtection="1">
      <alignment horizontal="right"/>
      <protection/>
    </xf>
    <xf numFmtId="165" fontId="4" fillId="26" borderId="56" xfId="0" applyNumberFormat="1" applyFont="1" applyFill="1" applyBorder="1" applyAlignment="1" applyProtection="1">
      <alignment horizontal="right"/>
      <protection/>
    </xf>
    <xf numFmtId="165" fontId="5" fillId="38" borderId="57" xfId="0" applyNumberFormat="1" applyFont="1" applyFill="1" applyBorder="1" applyAlignment="1" applyProtection="1">
      <alignment horizontal="right"/>
      <protection/>
    </xf>
    <xf numFmtId="0" fontId="5" fillId="38" borderId="57" xfId="0" applyFont="1" applyFill="1" applyBorder="1" applyAlignment="1" applyProtection="1">
      <alignment horizontal="left"/>
      <protection/>
    </xf>
    <xf numFmtId="0" fontId="16" fillId="38" borderId="57" xfId="0" applyFont="1" applyFill="1" applyBorder="1" applyAlignment="1" applyProtection="1">
      <alignment horizontal="left"/>
      <protection/>
    </xf>
    <xf numFmtId="3" fontId="6" fillId="34" borderId="58" xfId="0" applyNumberFormat="1" applyFont="1" applyFill="1" applyBorder="1" applyAlignment="1" applyProtection="1" quotePrefix="1">
      <alignment horizontal="center"/>
      <protection/>
    </xf>
    <xf numFmtId="1" fontId="4" fillId="0" borderId="59" xfId="0" applyNumberFormat="1" applyFont="1" applyBorder="1" applyAlignment="1" applyProtection="1" quotePrefix="1">
      <alignment/>
      <protection/>
    </xf>
    <xf numFmtId="165" fontId="80" fillId="34" borderId="60" xfId="0" applyNumberFormat="1" applyFont="1" applyFill="1" applyBorder="1" applyAlignment="1" applyProtection="1" quotePrefix="1">
      <alignment/>
      <protection/>
    </xf>
    <xf numFmtId="165" fontId="80" fillId="34" borderId="61" xfId="0" applyNumberFormat="1" applyFont="1" applyFill="1" applyBorder="1" applyAlignment="1" applyProtection="1" quotePrefix="1">
      <alignment/>
      <protection/>
    </xf>
    <xf numFmtId="165" fontId="81" fillId="34" borderId="61" xfId="0" applyNumberFormat="1" applyFont="1" applyFill="1" applyBorder="1" applyAlignment="1" applyProtection="1" quotePrefix="1">
      <alignment/>
      <protection/>
    </xf>
    <xf numFmtId="0" fontId="2" fillId="34" borderId="61" xfId="0" applyFont="1" applyFill="1" applyBorder="1" applyAlignment="1" applyProtection="1" quotePrefix="1">
      <alignment horizontal="left"/>
      <protection/>
    </xf>
    <xf numFmtId="0" fontId="83" fillId="39" borderId="62" xfId="38" applyFont="1" applyFill="1" applyBorder="1" applyAlignment="1" applyProtection="1">
      <alignment horizontal="center"/>
      <protection/>
    </xf>
    <xf numFmtId="3" fontId="6" fillId="38" borderId="63" xfId="0" applyNumberFormat="1" applyFont="1" applyFill="1" applyBorder="1" applyAlignment="1" applyProtection="1">
      <alignment horizontal="center"/>
      <protection/>
    </xf>
    <xf numFmtId="165" fontId="4" fillId="26" borderId="64" xfId="0" applyNumberFormat="1" applyFont="1" applyFill="1" applyBorder="1" applyAlignment="1" applyProtection="1">
      <alignment/>
      <protection/>
    </xf>
    <xf numFmtId="165" fontId="4" fillId="26" borderId="63" xfId="0" applyNumberFormat="1" applyFont="1" applyFill="1" applyBorder="1" applyAlignment="1" applyProtection="1">
      <alignment/>
      <protection/>
    </xf>
    <xf numFmtId="165" fontId="4" fillId="26" borderId="65" xfId="0" applyNumberFormat="1" applyFont="1" applyFill="1" applyBorder="1" applyAlignment="1" applyProtection="1">
      <alignment/>
      <protection/>
    </xf>
    <xf numFmtId="165" fontId="5" fillId="38" borderId="66" xfId="0" applyNumberFormat="1" applyFont="1" applyFill="1" applyBorder="1" applyAlignment="1" applyProtection="1">
      <alignment/>
      <protection/>
    </xf>
    <xf numFmtId="0" fontId="5" fillId="38" borderId="66" xfId="0" applyFont="1" applyFill="1" applyBorder="1" applyAlignment="1" applyProtection="1">
      <alignment horizontal="left"/>
      <protection/>
    </xf>
    <xf numFmtId="0" fontId="16" fillId="38" borderId="66" xfId="0" applyFont="1" applyFill="1" applyBorder="1" applyAlignment="1" applyProtection="1">
      <alignment horizontal="left"/>
      <protection/>
    </xf>
    <xf numFmtId="3" fontId="6" fillId="35" borderId="54" xfId="0" applyNumberFormat="1" applyFont="1" applyFill="1" applyBorder="1" applyAlignment="1" applyProtection="1">
      <alignment horizontal="center"/>
      <protection/>
    </xf>
    <xf numFmtId="1" fontId="4" fillId="0" borderId="67" xfId="0" applyNumberFormat="1" applyFont="1" applyBorder="1" applyAlignment="1" applyProtection="1" quotePrefix="1">
      <alignment/>
      <protection/>
    </xf>
    <xf numFmtId="3" fontId="4" fillId="35" borderId="55" xfId="0" applyNumberFormat="1" applyFont="1" applyFill="1" applyBorder="1" applyAlignment="1" applyProtection="1">
      <alignment/>
      <protection/>
    </xf>
    <xf numFmtId="3" fontId="4" fillId="35" borderId="54" xfId="0" applyNumberFormat="1" applyFont="1" applyFill="1" applyBorder="1" applyAlignment="1" applyProtection="1">
      <alignment/>
      <protection/>
    </xf>
    <xf numFmtId="3" fontId="4" fillId="35" borderId="56" xfId="0" applyNumberFormat="1" applyFont="1" applyFill="1" applyBorder="1" applyAlignment="1" applyProtection="1">
      <alignment/>
      <protection/>
    </xf>
    <xf numFmtId="3" fontId="5" fillId="35" borderId="57" xfId="0" applyNumberFormat="1" applyFont="1" applyFill="1" applyBorder="1" applyAlignment="1" applyProtection="1">
      <alignment/>
      <protection/>
    </xf>
    <xf numFmtId="0" fontId="5" fillId="35" borderId="57" xfId="0" applyFont="1" applyFill="1" applyBorder="1" applyAlignment="1" applyProtection="1" quotePrefix="1">
      <alignment horizontal="left"/>
      <protection/>
    </xf>
    <xf numFmtId="0" fontId="5" fillId="35" borderId="57" xfId="0" applyFont="1" applyFill="1" applyBorder="1" applyAlignment="1" applyProtection="1">
      <alignment horizontal="left"/>
      <protection/>
    </xf>
    <xf numFmtId="0" fontId="16" fillId="35" borderId="57" xfId="0" applyFont="1" applyFill="1" applyBorder="1" applyAlignment="1" applyProtection="1" quotePrefix="1">
      <alignment horizontal="left"/>
      <protection/>
    </xf>
    <xf numFmtId="3" fontId="6" fillId="34" borderId="42" xfId="0" applyNumberFormat="1" applyFont="1" applyFill="1" applyBorder="1" applyAlignment="1" applyProtection="1" quotePrefix="1">
      <alignment horizontal="center"/>
      <protection/>
    </xf>
    <xf numFmtId="1" fontId="4" fillId="0" borderId="68" xfId="0" applyNumberFormat="1" applyFont="1" applyBorder="1" applyAlignment="1" applyProtection="1" quotePrefix="1">
      <alignment/>
      <protection/>
    </xf>
    <xf numFmtId="3" fontId="4" fillId="34" borderId="43" xfId="0" applyNumberFormat="1" applyFont="1" applyFill="1" applyBorder="1" applyAlignment="1" applyProtection="1" quotePrefix="1">
      <alignment/>
      <protection/>
    </xf>
    <xf numFmtId="3" fontId="4" fillId="34" borderId="42" xfId="0" applyNumberFormat="1" applyFont="1" applyFill="1" applyBorder="1" applyAlignment="1" applyProtection="1" quotePrefix="1">
      <alignment/>
      <protection/>
    </xf>
    <xf numFmtId="3" fontId="4" fillId="34" borderId="44" xfId="0" applyNumberFormat="1" applyFont="1" applyFill="1" applyBorder="1" applyAlignment="1" applyProtection="1" quotePrefix="1">
      <alignment/>
      <protection/>
    </xf>
    <xf numFmtId="3" fontId="4" fillId="34" borderId="45" xfId="0" applyNumberFormat="1" applyFont="1" applyFill="1" applyBorder="1" applyAlignment="1" applyProtection="1" quotePrefix="1">
      <alignment/>
      <protection/>
    </xf>
    <xf numFmtId="0" fontId="4" fillId="34" borderId="45" xfId="0" applyFont="1" applyFill="1" applyBorder="1" applyAlignment="1" applyProtection="1" quotePrefix="1">
      <alignment horizontal="left"/>
      <protection/>
    </xf>
    <xf numFmtId="0" fontId="4" fillId="34" borderId="45" xfId="0" applyFont="1" applyFill="1" applyBorder="1" applyAlignment="1" applyProtection="1">
      <alignment horizontal="left"/>
      <protection/>
    </xf>
    <xf numFmtId="0" fontId="17" fillId="34" borderId="0" xfId="0" applyFont="1" applyFill="1" applyAlignment="1" applyProtection="1">
      <alignment/>
      <protection/>
    </xf>
    <xf numFmtId="0" fontId="18" fillId="34" borderId="41" xfId="0" applyFont="1" applyFill="1" applyBorder="1" applyAlignment="1" applyProtection="1">
      <alignment horizontal="left"/>
      <protection/>
    </xf>
    <xf numFmtId="166" fontId="4" fillId="34" borderId="41" xfId="56" applyFont="1" applyFill="1" applyBorder="1" applyAlignment="1" applyProtection="1">
      <alignment horizontal="left"/>
      <protection/>
    </xf>
    <xf numFmtId="3" fontId="6" fillId="40" borderId="11" xfId="0" applyNumberFormat="1" applyFont="1" applyFill="1" applyBorder="1" applyAlignment="1" applyProtection="1" quotePrefix="1">
      <alignment horizontal="center"/>
      <protection/>
    </xf>
    <xf numFmtId="3" fontId="4" fillId="40" borderId="69" xfId="0" applyNumberFormat="1" applyFont="1" applyFill="1" applyBorder="1" applyAlignment="1" applyProtection="1" quotePrefix="1">
      <alignment/>
      <protection/>
    </xf>
    <xf numFmtId="3" fontId="4" fillId="40" borderId="11" xfId="0" applyNumberFormat="1" applyFont="1" applyFill="1" applyBorder="1" applyAlignment="1" applyProtection="1" quotePrefix="1">
      <alignment/>
      <protection/>
    </xf>
    <xf numFmtId="3" fontId="4" fillId="40" borderId="70" xfId="0" applyNumberFormat="1" applyFont="1" applyFill="1" applyBorder="1" applyAlignment="1" applyProtection="1" quotePrefix="1">
      <alignment/>
      <protection/>
    </xf>
    <xf numFmtId="3" fontId="4" fillId="40" borderId="59" xfId="0" applyNumberFormat="1" applyFont="1" applyFill="1" applyBorder="1" applyAlignment="1" applyProtection="1" quotePrefix="1">
      <alignment/>
      <protection/>
    </xf>
    <xf numFmtId="0" fontId="4" fillId="40" borderId="59" xfId="0" applyFont="1" applyFill="1" applyBorder="1" applyAlignment="1" applyProtection="1" quotePrefix="1">
      <alignment horizontal="left"/>
      <protection/>
    </xf>
    <xf numFmtId="0" fontId="4" fillId="40" borderId="59" xfId="0" applyFont="1" applyFill="1" applyBorder="1" applyAlignment="1" applyProtection="1">
      <alignment horizontal="left"/>
      <protection/>
    </xf>
    <xf numFmtId="3" fontId="6" fillId="5" borderId="54" xfId="0" applyNumberFormat="1" applyFont="1" applyFill="1" applyBorder="1" applyAlignment="1" applyProtection="1">
      <alignment horizontal="center"/>
      <protection/>
    </xf>
    <xf numFmtId="1" fontId="5" fillId="34" borderId="24" xfId="0" applyNumberFormat="1" applyFont="1" applyFill="1" applyBorder="1" applyAlignment="1" applyProtection="1">
      <alignment horizontal="right"/>
      <protection/>
    </xf>
    <xf numFmtId="3" fontId="4" fillId="5" borderId="55" xfId="0" applyNumberFormat="1" applyFont="1" applyFill="1" applyBorder="1" applyAlignment="1" applyProtection="1">
      <alignment/>
      <protection/>
    </xf>
    <xf numFmtId="3" fontId="84" fillId="5" borderId="54" xfId="34" applyNumberFormat="1" applyFont="1" applyFill="1" applyBorder="1" applyAlignment="1" applyProtection="1">
      <alignment vertical="center"/>
      <protection/>
    </xf>
    <xf numFmtId="3" fontId="4" fillId="5" borderId="54" xfId="0" applyNumberFormat="1" applyFont="1" applyFill="1" applyBorder="1" applyAlignment="1" applyProtection="1">
      <alignment/>
      <protection/>
    </xf>
    <xf numFmtId="3" fontId="4" fillId="5" borderId="56" xfId="0" applyNumberFormat="1" applyFont="1" applyFill="1" applyBorder="1" applyAlignment="1" applyProtection="1">
      <alignment/>
      <protection/>
    </xf>
    <xf numFmtId="3" fontId="5" fillId="5" borderId="57" xfId="0" applyNumberFormat="1" applyFont="1" applyFill="1" applyBorder="1" applyAlignment="1" applyProtection="1">
      <alignment/>
      <protection/>
    </xf>
    <xf numFmtId="0" fontId="5" fillId="5" borderId="57" xfId="0" applyFont="1" applyFill="1" applyBorder="1" applyAlignment="1" applyProtection="1">
      <alignment horizontal="left"/>
      <protection/>
    </xf>
    <xf numFmtId="0" fontId="16" fillId="5" borderId="57" xfId="0" applyFont="1" applyFill="1" applyBorder="1" applyAlignment="1" applyProtection="1">
      <alignment horizontal="left"/>
      <protection/>
    </xf>
    <xf numFmtId="3" fontId="6" fillId="34" borderId="50" xfId="0" applyNumberFormat="1" applyFont="1" applyFill="1" applyBorder="1" applyAlignment="1" applyProtection="1" quotePrefix="1">
      <alignment horizontal="center"/>
      <protection/>
    </xf>
    <xf numFmtId="1" fontId="4" fillId="0" borderId="71" xfId="0" applyNumberFormat="1" applyFont="1" applyBorder="1" applyAlignment="1" applyProtection="1" quotePrefix="1">
      <alignment/>
      <protection/>
    </xf>
    <xf numFmtId="3" fontId="4" fillId="34" borderId="52" xfId="0" applyNumberFormat="1" applyFont="1" applyFill="1" applyBorder="1" applyAlignment="1" applyProtection="1" quotePrefix="1">
      <alignment/>
      <protection/>
    </xf>
    <xf numFmtId="3" fontId="4" fillId="34" borderId="50" xfId="0" applyNumberFormat="1" applyFont="1" applyFill="1" applyBorder="1" applyAlignment="1" applyProtection="1" quotePrefix="1">
      <alignment/>
      <protection/>
    </xf>
    <xf numFmtId="3" fontId="4" fillId="34" borderId="53" xfId="0" applyNumberFormat="1" applyFont="1" applyFill="1" applyBorder="1" applyAlignment="1" applyProtection="1" quotePrefix="1">
      <alignment/>
      <protection/>
    </xf>
    <xf numFmtId="3" fontId="4" fillId="34" borderId="51" xfId="0" applyNumberFormat="1" applyFont="1" applyFill="1" applyBorder="1" applyAlignment="1" applyProtection="1" quotePrefix="1">
      <alignment/>
      <protection/>
    </xf>
    <xf numFmtId="0" fontId="4" fillId="34" borderId="51" xfId="0" applyFont="1" applyFill="1" applyBorder="1" applyAlignment="1" applyProtection="1" quotePrefix="1">
      <alignment horizontal="left"/>
      <protection/>
    </xf>
    <xf numFmtId="0" fontId="4" fillId="34" borderId="51" xfId="0" applyFont="1" applyFill="1" applyBorder="1" applyAlignment="1" applyProtection="1">
      <alignment horizontal="left"/>
      <protection/>
    </xf>
    <xf numFmtId="3" fontId="6" fillId="35" borderId="42" xfId="0" applyNumberFormat="1" applyFont="1" applyFill="1" applyBorder="1" applyAlignment="1" applyProtection="1">
      <alignment horizontal="center"/>
      <protection/>
    </xf>
    <xf numFmtId="1" fontId="5" fillId="0" borderId="60" xfId="0" applyNumberFormat="1" applyFont="1" applyBorder="1" applyAlignment="1" applyProtection="1">
      <alignment/>
      <protection/>
    </xf>
    <xf numFmtId="1" fontId="5" fillId="0" borderId="16" xfId="0" applyNumberFormat="1" applyFont="1" applyBorder="1" applyAlignment="1" applyProtection="1">
      <alignment/>
      <protection/>
    </xf>
    <xf numFmtId="3" fontId="4" fillId="35" borderId="43" xfId="0" applyNumberFormat="1" applyFont="1" applyFill="1" applyBorder="1" applyAlignment="1" applyProtection="1">
      <alignment/>
      <protection/>
    </xf>
    <xf numFmtId="3" fontId="4" fillId="35" borderId="42" xfId="0" applyNumberFormat="1" applyFont="1" applyFill="1" applyBorder="1" applyAlignment="1" applyProtection="1">
      <alignment/>
      <protection/>
    </xf>
    <xf numFmtId="3" fontId="4" fillId="35" borderId="44" xfId="0" applyNumberFormat="1" applyFont="1" applyFill="1" applyBorder="1" applyAlignment="1" applyProtection="1">
      <alignment/>
      <protection/>
    </xf>
    <xf numFmtId="3" fontId="4" fillId="35" borderId="45" xfId="0" applyNumberFormat="1" applyFont="1" applyFill="1" applyBorder="1" applyAlignment="1" applyProtection="1">
      <alignment/>
      <protection/>
    </xf>
    <xf numFmtId="0" fontId="4" fillId="35" borderId="45" xfId="0" applyFont="1" applyFill="1" applyBorder="1" applyAlignment="1" applyProtection="1" quotePrefix="1">
      <alignment horizontal="left"/>
      <protection/>
    </xf>
    <xf numFmtId="0" fontId="18" fillId="35" borderId="72" xfId="0" applyFont="1" applyFill="1" applyBorder="1" applyAlignment="1" applyProtection="1">
      <alignment horizontal="left"/>
      <protection/>
    </xf>
    <xf numFmtId="0" fontId="4" fillId="35" borderId="45" xfId="0" applyFont="1" applyFill="1" applyBorder="1" applyAlignment="1" applyProtection="1">
      <alignment horizontal="left"/>
      <protection/>
    </xf>
    <xf numFmtId="3" fontId="6" fillId="35" borderId="46" xfId="0" applyNumberFormat="1" applyFont="1" applyFill="1" applyBorder="1" applyAlignment="1" applyProtection="1">
      <alignment horizontal="center"/>
      <protection/>
    </xf>
    <xf numFmtId="1" fontId="5" fillId="0" borderId="73" xfId="0" applyNumberFormat="1" applyFont="1" applyBorder="1" applyAlignment="1" applyProtection="1">
      <alignment/>
      <protection/>
    </xf>
    <xf numFmtId="3" fontId="4" fillId="35" borderId="47" xfId="0" applyNumberFormat="1" applyFont="1" applyFill="1" applyBorder="1" applyAlignment="1" applyProtection="1">
      <alignment/>
      <protection/>
    </xf>
    <xf numFmtId="3" fontId="4" fillId="35" borderId="46" xfId="0" applyNumberFormat="1" applyFont="1" applyFill="1" applyBorder="1" applyAlignment="1" applyProtection="1">
      <alignment/>
      <protection/>
    </xf>
    <xf numFmtId="3" fontId="4" fillId="35" borderId="48" xfId="0" applyNumberFormat="1" applyFont="1" applyFill="1" applyBorder="1" applyAlignment="1" applyProtection="1">
      <alignment/>
      <protection/>
    </xf>
    <xf numFmtId="3" fontId="4" fillId="35" borderId="49" xfId="0" applyNumberFormat="1" applyFont="1" applyFill="1" applyBorder="1" applyAlignment="1" applyProtection="1">
      <alignment/>
      <protection/>
    </xf>
    <xf numFmtId="0" fontId="4" fillId="35" borderId="49" xfId="0" applyFont="1" applyFill="1" applyBorder="1" applyAlignment="1" applyProtection="1" quotePrefix="1">
      <alignment horizontal="left"/>
      <protection/>
    </xf>
    <xf numFmtId="0" fontId="4" fillId="35" borderId="49" xfId="0" applyFont="1" applyFill="1" applyBorder="1" applyAlignment="1" applyProtection="1">
      <alignment horizontal="left"/>
      <protection/>
    </xf>
    <xf numFmtId="1" fontId="5" fillId="0" borderId="59" xfId="0" applyNumberFormat="1" applyFont="1" applyBorder="1" applyAlignment="1" applyProtection="1">
      <alignment/>
      <protection/>
    </xf>
    <xf numFmtId="0" fontId="18" fillId="34" borderId="34" xfId="0" applyFont="1" applyFill="1" applyBorder="1" applyAlignment="1" applyProtection="1">
      <alignment horizontal="left"/>
      <protection/>
    </xf>
    <xf numFmtId="3" fontId="4" fillId="34" borderId="47" xfId="0" applyNumberFormat="1" applyFont="1" applyFill="1" applyBorder="1" applyAlignment="1" applyProtection="1">
      <alignment/>
      <protection/>
    </xf>
    <xf numFmtId="3" fontId="4" fillId="34" borderId="46" xfId="0" applyNumberFormat="1" applyFont="1" applyFill="1" applyBorder="1" applyAlignment="1" applyProtection="1">
      <alignment/>
      <protection/>
    </xf>
    <xf numFmtId="3" fontId="4" fillId="34" borderId="48" xfId="0" applyNumberFormat="1" applyFont="1" applyFill="1" applyBorder="1" applyAlignment="1" applyProtection="1">
      <alignment/>
      <protection/>
    </xf>
    <xf numFmtId="3" fontId="6" fillId="35" borderId="11" xfId="0" applyNumberFormat="1" applyFont="1" applyFill="1" applyBorder="1" applyAlignment="1" applyProtection="1">
      <alignment horizontal="center"/>
      <protection/>
    </xf>
    <xf numFmtId="3" fontId="4" fillId="35" borderId="69" xfId="0" applyNumberFormat="1" applyFont="1" applyFill="1" applyBorder="1" applyAlignment="1" applyProtection="1">
      <alignment/>
      <protection/>
    </xf>
    <xf numFmtId="3" fontId="85" fillId="35" borderId="11" xfId="34" applyNumberFormat="1" applyFont="1" applyFill="1" applyBorder="1" applyAlignment="1" applyProtection="1">
      <alignment horizontal="right" vertical="center"/>
      <protection/>
    </xf>
    <xf numFmtId="3" fontId="4" fillId="35" borderId="11" xfId="0" applyNumberFormat="1" applyFont="1" applyFill="1" applyBorder="1" applyAlignment="1" applyProtection="1">
      <alignment/>
      <protection/>
    </xf>
    <xf numFmtId="3" fontId="4" fillId="35" borderId="70" xfId="0" applyNumberFormat="1" applyFont="1" applyFill="1" applyBorder="1" applyAlignment="1" applyProtection="1">
      <alignment/>
      <protection/>
    </xf>
    <xf numFmtId="3" fontId="4" fillId="35" borderId="59" xfId="0" applyNumberFormat="1" applyFont="1" applyFill="1" applyBorder="1" applyAlignment="1" applyProtection="1">
      <alignment/>
      <protection/>
    </xf>
    <xf numFmtId="0" fontId="4" fillId="35" borderId="59" xfId="0" applyFont="1" applyFill="1" applyBorder="1" applyAlignment="1" applyProtection="1">
      <alignment horizontal="left"/>
      <protection/>
    </xf>
    <xf numFmtId="3" fontId="6" fillId="34" borderId="38" xfId="0" applyNumberFormat="1" applyFont="1" applyFill="1" applyBorder="1" applyAlignment="1" applyProtection="1">
      <alignment horizontal="center"/>
      <protection/>
    </xf>
    <xf numFmtId="3" fontId="4" fillId="34" borderId="39" xfId="0" applyNumberFormat="1" applyFont="1" applyFill="1" applyBorder="1" applyAlignment="1" applyProtection="1">
      <alignment/>
      <protection/>
    </xf>
    <xf numFmtId="3" fontId="4" fillId="34" borderId="38" xfId="0" applyNumberFormat="1" applyFont="1" applyFill="1" applyBorder="1" applyAlignment="1" applyProtection="1">
      <alignment/>
      <protection/>
    </xf>
    <xf numFmtId="3" fontId="4" fillId="34" borderId="40" xfId="0" applyNumberFormat="1" applyFont="1" applyFill="1" applyBorder="1" applyAlignment="1" applyProtection="1">
      <alignment/>
      <protection/>
    </xf>
    <xf numFmtId="3" fontId="4" fillId="34" borderId="41" xfId="0" applyNumberFormat="1" applyFont="1" applyFill="1" applyBorder="1" applyAlignment="1" applyProtection="1">
      <alignment/>
      <protection/>
    </xf>
    <xf numFmtId="3" fontId="85" fillId="35" borderId="74" xfId="34" applyNumberFormat="1" applyFont="1" applyFill="1" applyBorder="1" applyAlignment="1" applyProtection="1">
      <alignment horizontal="right" vertical="center"/>
      <protection/>
    </xf>
    <xf numFmtId="3" fontId="85" fillId="35" borderId="75" xfId="34" applyNumberFormat="1" applyFont="1" applyFill="1" applyBorder="1" applyAlignment="1" applyProtection="1">
      <alignment horizontal="right" vertical="center"/>
      <protection/>
    </xf>
    <xf numFmtId="3" fontId="85" fillId="35" borderId="76" xfId="34" applyNumberFormat="1" applyFont="1" applyFill="1" applyBorder="1" applyAlignment="1" applyProtection="1">
      <alignment horizontal="right" vertical="center"/>
      <protection/>
    </xf>
    <xf numFmtId="3" fontId="85" fillId="35" borderId="77" xfId="34" applyNumberFormat="1" applyFont="1" applyFill="1" applyBorder="1" applyAlignment="1" applyProtection="1">
      <alignment horizontal="right" vertical="center"/>
      <protection/>
    </xf>
    <xf numFmtId="0" fontId="4" fillId="34" borderId="78" xfId="0" applyFont="1" applyFill="1" applyBorder="1" applyAlignment="1" applyProtection="1" quotePrefix="1">
      <alignment horizontal="left"/>
      <protection/>
    </xf>
    <xf numFmtId="0" fontId="4" fillId="34" borderId="75" xfId="0" applyFont="1" applyFill="1" applyBorder="1" applyAlignment="1" applyProtection="1">
      <alignment horizontal="left"/>
      <protection/>
    </xf>
    <xf numFmtId="0" fontId="4" fillId="35" borderId="79" xfId="0" applyFont="1" applyFill="1" applyBorder="1" applyAlignment="1" applyProtection="1">
      <alignment horizontal="left"/>
      <protection/>
    </xf>
    <xf numFmtId="3" fontId="85" fillId="35" borderId="80" xfId="34" applyNumberFormat="1" applyFont="1" applyFill="1" applyBorder="1" applyAlignment="1" applyProtection="1">
      <alignment horizontal="right" vertical="center"/>
      <protection/>
    </xf>
    <xf numFmtId="3" fontId="85" fillId="35" borderId="81" xfId="34" applyNumberFormat="1" applyFont="1" applyFill="1" applyBorder="1" applyAlignment="1" applyProtection="1">
      <alignment horizontal="right" vertical="center"/>
      <protection/>
    </xf>
    <xf numFmtId="3" fontId="85" fillId="35" borderId="82" xfId="34" applyNumberFormat="1" applyFont="1" applyFill="1" applyBorder="1" applyAlignment="1" applyProtection="1">
      <alignment horizontal="right" vertical="center"/>
      <protection/>
    </xf>
    <xf numFmtId="3" fontId="85" fillId="35" borderId="83" xfId="34" applyNumberFormat="1" applyFont="1" applyFill="1" applyBorder="1" applyAlignment="1" applyProtection="1">
      <alignment horizontal="right" vertical="center"/>
      <protection/>
    </xf>
    <xf numFmtId="0" fontId="4" fillId="34" borderId="84" xfId="0" applyFont="1" applyFill="1" applyBorder="1" applyAlignment="1" applyProtection="1" quotePrefix="1">
      <alignment horizontal="left"/>
      <protection/>
    </xf>
    <xf numFmtId="0" fontId="4" fillId="34" borderId="81" xfId="0" applyFont="1" applyFill="1" applyBorder="1" applyAlignment="1" applyProtection="1">
      <alignment horizontal="left"/>
      <protection/>
    </xf>
    <xf numFmtId="0" fontId="4" fillId="35" borderId="85" xfId="0" applyFont="1" applyFill="1" applyBorder="1" applyAlignment="1" applyProtection="1">
      <alignment horizontal="left"/>
      <protection/>
    </xf>
    <xf numFmtId="1" fontId="5" fillId="0" borderId="86" xfId="0" applyNumberFormat="1" applyFont="1" applyBorder="1" applyAlignment="1" applyProtection="1">
      <alignment/>
      <protection/>
    </xf>
    <xf numFmtId="3" fontId="85" fillId="35" borderId="87" xfId="34" applyNumberFormat="1" applyFont="1" applyFill="1" applyBorder="1" applyAlignment="1" applyProtection="1">
      <alignment horizontal="right" vertical="center"/>
      <protection/>
    </xf>
    <xf numFmtId="3" fontId="85" fillId="35" borderId="88" xfId="34" applyNumberFormat="1" applyFont="1" applyFill="1" applyBorder="1" applyAlignment="1" applyProtection="1">
      <alignment horizontal="right" vertical="center"/>
      <protection/>
    </xf>
    <xf numFmtId="3" fontId="85" fillId="35" borderId="89" xfId="34" applyNumberFormat="1" applyFont="1" applyFill="1" applyBorder="1" applyAlignment="1" applyProtection="1">
      <alignment horizontal="right" vertical="center"/>
      <protection/>
    </xf>
    <xf numFmtId="3" fontId="85" fillId="35" borderId="90" xfId="34" applyNumberFormat="1" applyFont="1" applyFill="1" applyBorder="1" applyAlignment="1" applyProtection="1">
      <alignment horizontal="right" vertical="center"/>
      <protection/>
    </xf>
    <xf numFmtId="0" fontId="4" fillId="34" borderId="91" xfId="0" applyFont="1" applyFill="1" applyBorder="1" applyAlignment="1" applyProtection="1" quotePrefix="1">
      <alignment horizontal="left"/>
      <protection/>
    </xf>
    <xf numFmtId="0" fontId="4" fillId="34" borderId="88" xfId="0" applyFont="1" applyFill="1" applyBorder="1" applyAlignment="1" applyProtection="1">
      <alignment horizontal="left"/>
      <protection/>
    </xf>
    <xf numFmtId="0" fontId="4" fillId="35" borderId="92" xfId="0" applyFont="1" applyFill="1" applyBorder="1" applyAlignment="1" applyProtection="1">
      <alignment horizontal="left"/>
      <protection/>
    </xf>
    <xf numFmtId="3" fontId="6" fillId="34" borderId="93" xfId="0" applyNumberFormat="1" applyFont="1" applyFill="1" applyBorder="1" applyAlignment="1" applyProtection="1">
      <alignment horizontal="center"/>
      <protection/>
    </xf>
    <xf numFmtId="3" fontId="4" fillId="34" borderId="94" xfId="0" applyNumberFormat="1" applyFont="1" applyFill="1" applyBorder="1" applyAlignment="1" applyProtection="1">
      <alignment/>
      <protection/>
    </xf>
    <xf numFmtId="3" fontId="4" fillId="34" borderId="95" xfId="0" applyNumberFormat="1" applyFont="1" applyFill="1" applyBorder="1" applyAlignment="1" applyProtection="1">
      <alignment/>
      <protection/>
    </xf>
    <xf numFmtId="3" fontId="4" fillId="34" borderId="96" xfId="0" applyNumberFormat="1" applyFont="1" applyFill="1" applyBorder="1" applyAlignment="1" applyProtection="1">
      <alignment/>
      <protection/>
    </xf>
    <xf numFmtId="3" fontId="4" fillId="34" borderId="97" xfId="0" applyNumberFormat="1" applyFont="1" applyFill="1" applyBorder="1" applyAlignment="1" applyProtection="1">
      <alignment/>
      <protection/>
    </xf>
    <xf numFmtId="0" fontId="4" fillId="34" borderId="97" xfId="0" applyFont="1" applyFill="1" applyBorder="1" applyAlignment="1" applyProtection="1" quotePrefix="1">
      <alignment horizontal="left"/>
      <protection/>
    </xf>
    <xf numFmtId="0" fontId="4" fillId="34" borderId="97" xfId="0" applyFont="1" applyFill="1" applyBorder="1" applyAlignment="1" applyProtection="1">
      <alignment horizontal="left"/>
      <protection/>
    </xf>
    <xf numFmtId="3" fontId="8" fillId="41" borderId="54" xfId="0" applyNumberFormat="1" applyFont="1" applyFill="1" applyBorder="1" applyAlignment="1" applyProtection="1">
      <alignment horizontal="center"/>
      <protection/>
    </xf>
    <xf numFmtId="1" fontId="5" fillId="0" borderId="28" xfId="0" applyNumberFormat="1" applyFont="1" applyBorder="1" applyAlignment="1" applyProtection="1">
      <alignment/>
      <protection/>
    </xf>
    <xf numFmtId="3" fontId="5" fillId="41" borderId="55" xfId="0" applyNumberFormat="1" applyFont="1" applyFill="1" applyBorder="1" applyAlignment="1" applyProtection="1">
      <alignment/>
      <protection/>
    </xf>
    <xf numFmtId="3" fontId="5" fillId="41" borderId="54" xfId="0" applyNumberFormat="1" applyFont="1" applyFill="1" applyBorder="1" applyAlignment="1" applyProtection="1">
      <alignment/>
      <protection/>
    </xf>
    <xf numFmtId="3" fontId="5" fillId="41" borderId="56" xfId="0" applyNumberFormat="1" applyFont="1" applyFill="1" applyBorder="1" applyAlignment="1" applyProtection="1">
      <alignment/>
      <protection/>
    </xf>
    <xf numFmtId="3" fontId="5" fillId="41" borderId="57" xfId="0" applyNumberFormat="1" applyFont="1" applyFill="1" applyBorder="1" applyAlignment="1" applyProtection="1">
      <alignment/>
      <protection/>
    </xf>
    <xf numFmtId="0" fontId="5" fillId="41" borderId="57" xfId="0" applyFont="1" applyFill="1" applyBorder="1" applyAlignment="1" applyProtection="1" quotePrefix="1">
      <alignment horizontal="left"/>
      <protection/>
    </xf>
    <xf numFmtId="0" fontId="5" fillId="41" borderId="57" xfId="0" applyFont="1" applyFill="1" applyBorder="1" applyAlignment="1" applyProtection="1">
      <alignment horizontal="left"/>
      <protection/>
    </xf>
    <xf numFmtId="0" fontId="16" fillId="41" borderId="57" xfId="0" applyFont="1" applyFill="1" applyBorder="1" applyAlignment="1" applyProtection="1" quotePrefix="1">
      <alignment horizontal="left"/>
      <protection/>
    </xf>
    <xf numFmtId="0" fontId="4" fillId="33" borderId="0" xfId="0" applyFont="1" applyFill="1" applyBorder="1" applyAlignment="1" applyProtection="1">
      <alignment/>
      <protection/>
    </xf>
    <xf numFmtId="1" fontId="4" fillId="0" borderId="51" xfId="0" applyNumberFormat="1" applyFont="1" applyBorder="1" applyAlignment="1" applyProtection="1" quotePrefix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6" fillId="34" borderId="46" xfId="0" applyNumberFormat="1" applyFont="1" applyFill="1" applyBorder="1" applyAlignment="1" applyProtection="1" quotePrefix="1">
      <alignment horizontal="center"/>
      <protection/>
    </xf>
    <xf numFmtId="1" fontId="4" fillId="0" borderId="15" xfId="0" applyNumberFormat="1" applyFont="1" applyBorder="1" applyAlignment="1" applyProtection="1" quotePrefix="1">
      <alignment/>
      <protection/>
    </xf>
    <xf numFmtId="3" fontId="4" fillId="34" borderId="47" xfId="0" applyNumberFormat="1" applyFont="1" applyFill="1" applyBorder="1" applyAlignment="1" applyProtection="1" quotePrefix="1">
      <alignment/>
      <protection/>
    </xf>
    <xf numFmtId="3" fontId="4" fillId="34" borderId="46" xfId="0" applyNumberFormat="1" applyFont="1" applyFill="1" applyBorder="1" applyAlignment="1" applyProtection="1" quotePrefix="1">
      <alignment/>
      <protection/>
    </xf>
    <xf numFmtId="3" fontId="4" fillId="34" borderId="48" xfId="0" applyNumberFormat="1" applyFont="1" applyFill="1" applyBorder="1" applyAlignment="1" applyProtection="1" quotePrefix="1">
      <alignment/>
      <protection/>
    </xf>
    <xf numFmtId="3" fontId="4" fillId="34" borderId="49" xfId="0" applyNumberFormat="1" applyFont="1" applyFill="1" applyBorder="1" applyAlignment="1" applyProtection="1" quotePrefix="1">
      <alignment/>
      <protection/>
    </xf>
    <xf numFmtId="0" fontId="4" fillId="34" borderId="49" xfId="0" applyFont="1" applyFill="1" applyBorder="1" applyAlignment="1" applyProtection="1">
      <alignment horizontal="left"/>
      <protection/>
    </xf>
    <xf numFmtId="3" fontId="6" fillId="34" borderId="98" xfId="0" applyNumberFormat="1" applyFont="1" applyFill="1" applyBorder="1" applyAlignment="1" applyProtection="1">
      <alignment horizontal="center"/>
      <protection/>
    </xf>
    <xf numFmtId="1" fontId="5" fillId="0" borderId="15" xfId="0" applyNumberFormat="1" applyFont="1" applyBorder="1" applyAlignment="1" applyProtection="1">
      <alignment/>
      <protection/>
    </xf>
    <xf numFmtId="3" fontId="4" fillId="34" borderId="99" xfId="0" applyNumberFormat="1" applyFont="1" applyFill="1" applyBorder="1" applyAlignment="1" applyProtection="1">
      <alignment/>
      <protection/>
    </xf>
    <xf numFmtId="3" fontId="4" fillId="34" borderId="98" xfId="0" applyNumberFormat="1" applyFont="1" applyFill="1" applyBorder="1" applyAlignment="1" applyProtection="1">
      <alignment/>
      <protection/>
    </xf>
    <xf numFmtId="3" fontId="4" fillId="34" borderId="100" xfId="0" applyNumberFormat="1" applyFont="1" applyFill="1" applyBorder="1" applyAlignment="1" applyProtection="1">
      <alignment/>
      <protection/>
    </xf>
    <xf numFmtId="3" fontId="4" fillId="34" borderId="101" xfId="0" applyNumberFormat="1" applyFont="1" applyFill="1" applyBorder="1" applyAlignment="1" applyProtection="1">
      <alignment/>
      <protection/>
    </xf>
    <xf numFmtId="0" fontId="4" fillId="34" borderId="101" xfId="0" applyFont="1" applyFill="1" applyBorder="1" applyAlignment="1" applyProtection="1">
      <alignment horizontal="left"/>
      <protection/>
    </xf>
    <xf numFmtId="3" fontId="6" fillId="34" borderId="102" xfId="0" applyNumberFormat="1" applyFont="1" applyFill="1" applyBorder="1" applyAlignment="1" applyProtection="1">
      <alignment horizontal="center"/>
      <protection/>
    </xf>
    <xf numFmtId="3" fontId="4" fillId="34" borderId="103" xfId="0" applyNumberFormat="1" applyFont="1" applyFill="1" applyBorder="1" applyAlignment="1" applyProtection="1">
      <alignment/>
      <protection/>
    </xf>
    <xf numFmtId="3" fontId="4" fillId="34" borderId="102" xfId="0" applyNumberFormat="1" applyFont="1" applyFill="1" applyBorder="1" applyAlignment="1" applyProtection="1">
      <alignment/>
      <protection/>
    </xf>
    <xf numFmtId="3" fontId="4" fillId="34" borderId="104" xfId="0" applyNumberFormat="1" applyFont="1" applyFill="1" applyBorder="1" applyAlignment="1" applyProtection="1">
      <alignment/>
      <protection/>
    </xf>
    <xf numFmtId="3" fontId="4" fillId="34" borderId="73" xfId="0" applyNumberFormat="1" applyFont="1" applyFill="1" applyBorder="1" applyAlignment="1" applyProtection="1">
      <alignment/>
      <protection/>
    </xf>
    <xf numFmtId="0" fontId="4" fillId="34" borderId="105" xfId="0" applyFont="1" applyFill="1" applyBorder="1" applyAlignment="1" applyProtection="1">
      <alignment horizontal="left"/>
      <protection/>
    </xf>
    <xf numFmtId="0" fontId="4" fillId="34" borderId="106" xfId="0" applyFont="1" applyFill="1" applyBorder="1" applyAlignment="1" applyProtection="1">
      <alignment horizontal="left"/>
      <protection/>
    </xf>
    <xf numFmtId="0" fontId="18" fillId="34" borderId="106" xfId="0" applyFont="1" applyFill="1" applyBorder="1" applyAlignment="1" applyProtection="1">
      <alignment horizontal="left"/>
      <protection/>
    </xf>
    <xf numFmtId="0" fontId="4" fillId="34" borderId="107" xfId="0" applyFont="1" applyFill="1" applyBorder="1" applyAlignment="1" applyProtection="1">
      <alignment horizontal="left"/>
      <protection/>
    </xf>
    <xf numFmtId="3" fontId="6" fillId="34" borderId="46" xfId="0" applyNumberFormat="1" applyFont="1" applyFill="1" applyBorder="1" applyAlignment="1" applyProtection="1">
      <alignment horizontal="center"/>
      <protection/>
    </xf>
    <xf numFmtId="3" fontId="4" fillId="34" borderId="49" xfId="0" applyNumberFormat="1" applyFont="1" applyFill="1" applyBorder="1" applyAlignment="1" applyProtection="1">
      <alignment/>
      <protection/>
    </xf>
    <xf numFmtId="0" fontId="4" fillId="34" borderId="108" xfId="0" applyFont="1" applyFill="1" applyBorder="1" applyAlignment="1" applyProtection="1">
      <alignment horizontal="left"/>
      <protection/>
    </xf>
    <xf numFmtId="3" fontId="6" fillId="26" borderId="42" xfId="0" applyNumberFormat="1" applyFont="1" applyFill="1" applyBorder="1" applyAlignment="1" applyProtection="1">
      <alignment horizontal="center"/>
      <protection/>
    </xf>
    <xf numFmtId="3" fontId="6" fillId="26" borderId="43" xfId="0" applyNumberFormat="1" applyFont="1" applyFill="1" applyBorder="1" applyAlignment="1" applyProtection="1">
      <alignment/>
      <protection/>
    </xf>
    <xf numFmtId="3" fontId="6" fillId="26" borderId="42" xfId="0" applyNumberFormat="1" applyFont="1" applyFill="1" applyBorder="1" applyAlignment="1" applyProtection="1">
      <alignment/>
      <protection/>
    </xf>
    <xf numFmtId="3" fontId="6" fillId="26" borderId="44" xfId="0" applyNumberFormat="1" applyFont="1" applyFill="1" applyBorder="1" applyAlignment="1" applyProtection="1">
      <alignment/>
      <protection/>
    </xf>
    <xf numFmtId="3" fontId="6" fillId="26" borderId="45" xfId="0" applyNumberFormat="1" applyFont="1" applyFill="1" applyBorder="1" applyAlignment="1" applyProtection="1">
      <alignment/>
      <protection/>
    </xf>
    <xf numFmtId="0" fontId="4" fillId="26" borderId="72" xfId="0" applyFont="1" applyFill="1" applyBorder="1" applyAlignment="1" applyProtection="1">
      <alignment horizontal="left"/>
      <protection/>
    </xf>
    <xf numFmtId="1" fontId="5" fillId="26" borderId="45" xfId="0" applyNumberFormat="1" applyFont="1" applyFill="1" applyBorder="1" applyAlignment="1" applyProtection="1">
      <alignment/>
      <protection/>
    </xf>
    <xf numFmtId="3" fontId="6" fillId="26" borderId="35" xfId="0" applyNumberFormat="1" applyFont="1" applyFill="1" applyBorder="1" applyAlignment="1" applyProtection="1">
      <alignment horizontal="center"/>
      <protection/>
    </xf>
    <xf numFmtId="3" fontId="6" fillId="26" borderId="36" xfId="0" applyNumberFormat="1" applyFont="1" applyFill="1" applyBorder="1" applyAlignment="1" applyProtection="1">
      <alignment/>
      <protection/>
    </xf>
    <xf numFmtId="3" fontId="6" fillId="26" borderId="35" xfId="0" applyNumberFormat="1" applyFont="1" applyFill="1" applyBorder="1" applyAlignment="1" applyProtection="1">
      <alignment/>
      <protection/>
    </xf>
    <xf numFmtId="3" fontId="6" fillId="26" borderId="37" xfId="0" applyNumberFormat="1" applyFont="1" applyFill="1" applyBorder="1" applyAlignment="1" applyProtection="1">
      <alignment/>
      <protection/>
    </xf>
    <xf numFmtId="3" fontId="6" fillId="26" borderId="31" xfId="0" applyNumberFormat="1" applyFont="1" applyFill="1" applyBorder="1" applyAlignment="1" applyProtection="1">
      <alignment/>
      <protection/>
    </xf>
    <xf numFmtId="0" fontId="4" fillId="26" borderId="31" xfId="0" applyFont="1" applyFill="1" applyBorder="1" applyAlignment="1" applyProtection="1">
      <alignment horizontal="left"/>
      <protection/>
    </xf>
    <xf numFmtId="1" fontId="5" fillId="26" borderId="31" xfId="0" applyNumberFormat="1" applyFont="1" applyFill="1" applyBorder="1" applyAlignment="1" applyProtection="1">
      <alignment/>
      <protection/>
    </xf>
    <xf numFmtId="3" fontId="6" fillId="26" borderId="46" xfId="0" applyNumberFormat="1" applyFont="1" applyFill="1" applyBorder="1" applyAlignment="1" applyProtection="1">
      <alignment horizontal="center"/>
      <protection/>
    </xf>
    <xf numFmtId="1" fontId="5" fillId="0" borderId="71" xfId="0" applyNumberFormat="1" applyFont="1" applyBorder="1" applyAlignment="1" applyProtection="1">
      <alignment/>
      <protection/>
    </xf>
    <xf numFmtId="3" fontId="6" fillId="26" borderId="47" xfId="0" applyNumberFormat="1" applyFont="1" applyFill="1" applyBorder="1" applyAlignment="1" applyProtection="1">
      <alignment/>
      <protection/>
    </xf>
    <xf numFmtId="3" fontId="6" fillId="26" borderId="46" xfId="0" applyNumberFormat="1" applyFont="1" applyFill="1" applyBorder="1" applyAlignment="1" applyProtection="1">
      <alignment/>
      <protection/>
    </xf>
    <xf numFmtId="3" fontId="6" fillId="26" borderId="48" xfId="0" applyNumberFormat="1" applyFont="1" applyFill="1" applyBorder="1" applyAlignment="1" applyProtection="1">
      <alignment/>
      <protection/>
    </xf>
    <xf numFmtId="3" fontId="6" fillId="26" borderId="49" xfId="0" applyNumberFormat="1" applyFont="1" applyFill="1" applyBorder="1" applyAlignment="1" applyProtection="1">
      <alignment/>
      <protection/>
    </xf>
    <xf numFmtId="0" fontId="4" fillId="26" borderId="49" xfId="0" applyFont="1" applyFill="1" applyBorder="1" applyAlignment="1" applyProtection="1">
      <alignment horizontal="left"/>
      <protection/>
    </xf>
    <xf numFmtId="1" fontId="5" fillId="26" borderId="49" xfId="0" applyNumberFormat="1" applyFont="1" applyFill="1" applyBorder="1" applyAlignment="1" applyProtection="1">
      <alignment/>
      <protection/>
    </xf>
    <xf numFmtId="3" fontId="6" fillId="34" borderId="58" xfId="0" applyNumberFormat="1" applyFont="1" applyFill="1" applyBorder="1" applyAlignment="1" applyProtection="1">
      <alignment horizontal="center"/>
      <protection/>
    </xf>
    <xf numFmtId="3" fontId="4" fillId="34" borderId="109" xfId="0" applyNumberFormat="1" applyFont="1" applyFill="1" applyBorder="1" applyAlignment="1" applyProtection="1">
      <alignment/>
      <protection/>
    </xf>
    <xf numFmtId="3" fontId="4" fillId="34" borderId="58" xfId="0" applyNumberFormat="1" applyFont="1" applyFill="1" applyBorder="1" applyAlignment="1" applyProtection="1">
      <alignment/>
      <protection/>
    </xf>
    <xf numFmtId="3" fontId="4" fillId="34" borderId="110" xfId="0" applyNumberFormat="1" applyFont="1" applyFill="1" applyBorder="1" applyAlignment="1" applyProtection="1">
      <alignment/>
      <protection/>
    </xf>
    <xf numFmtId="3" fontId="4" fillId="34" borderId="71" xfId="0" applyNumberFormat="1" applyFont="1" applyFill="1" applyBorder="1" applyAlignment="1" applyProtection="1">
      <alignment/>
      <protection/>
    </xf>
    <xf numFmtId="0" fontId="4" fillId="34" borderId="71" xfId="0" applyFont="1" applyFill="1" applyBorder="1" applyAlignment="1" applyProtection="1">
      <alignment horizontal="left"/>
      <protection/>
    </xf>
    <xf numFmtId="3" fontId="6" fillId="34" borderId="11" xfId="0" applyNumberFormat="1" applyFont="1" applyFill="1" applyBorder="1" applyAlignment="1" applyProtection="1">
      <alignment horizontal="center"/>
      <protection/>
    </xf>
    <xf numFmtId="3" fontId="4" fillId="34" borderId="69" xfId="0" applyNumberFormat="1" applyFont="1" applyFill="1" applyBorder="1" applyAlignment="1" applyProtection="1">
      <alignment/>
      <protection/>
    </xf>
    <xf numFmtId="3" fontId="4" fillId="34" borderId="11" xfId="0" applyNumberFormat="1" applyFont="1" applyFill="1" applyBorder="1" applyAlignment="1" applyProtection="1">
      <alignment/>
      <protection/>
    </xf>
    <xf numFmtId="3" fontId="4" fillId="34" borderId="70" xfId="0" applyNumberFormat="1" applyFont="1" applyFill="1" applyBorder="1" applyAlignment="1" applyProtection="1">
      <alignment/>
      <protection/>
    </xf>
    <xf numFmtId="3" fontId="4" fillId="34" borderId="59" xfId="0" applyNumberFormat="1" applyFont="1" applyFill="1" applyBorder="1" applyAlignment="1" applyProtection="1">
      <alignment/>
      <protection/>
    </xf>
    <xf numFmtId="0" fontId="4" fillId="34" borderId="59" xfId="0" applyFont="1" applyFill="1" applyBorder="1" applyAlignment="1" applyProtection="1">
      <alignment horizontal="left"/>
      <protection/>
    </xf>
    <xf numFmtId="1" fontId="5" fillId="0" borderId="101" xfId="0" applyNumberFormat="1" applyFont="1" applyBorder="1" applyAlignment="1" applyProtection="1">
      <alignment/>
      <protection/>
    </xf>
    <xf numFmtId="3" fontId="4" fillId="34" borderId="111" xfId="0" applyNumberFormat="1" applyFont="1" applyFill="1" applyBorder="1" applyAlignment="1" applyProtection="1">
      <alignment/>
      <protection/>
    </xf>
    <xf numFmtId="3" fontId="4" fillId="34" borderId="93" xfId="0" applyNumberFormat="1" applyFont="1" applyFill="1" applyBorder="1" applyAlignment="1" applyProtection="1">
      <alignment/>
      <protection/>
    </xf>
    <xf numFmtId="3" fontId="4" fillId="34" borderId="112" xfId="0" applyNumberFormat="1" applyFont="1" applyFill="1" applyBorder="1" applyAlignment="1" applyProtection="1">
      <alignment/>
      <protection/>
    </xf>
    <xf numFmtId="3" fontId="4" fillId="34" borderId="113" xfId="0" applyNumberFormat="1" applyFont="1" applyFill="1" applyBorder="1" applyAlignment="1" applyProtection="1">
      <alignment/>
      <protection/>
    </xf>
    <xf numFmtId="0" fontId="4" fillId="34" borderId="113" xfId="0" applyFont="1" applyFill="1" applyBorder="1" applyAlignment="1" applyProtection="1">
      <alignment horizontal="left"/>
      <protection/>
    </xf>
    <xf numFmtId="164" fontId="4" fillId="0" borderId="12" xfId="0" applyNumberFormat="1" applyFont="1" applyBorder="1" applyAlignment="1" applyProtection="1">
      <alignment/>
      <protection/>
    </xf>
    <xf numFmtId="3" fontId="8" fillId="38" borderId="54" xfId="0" applyNumberFormat="1" applyFont="1" applyFill="1" applyBorder="1" applyAlignment="1" applyProtection="1">
      <alignment horizontal="center"/>
      <protection/>
    </xf>
    <xf numFmtId="4" fontId="5" fillId="34" borderId="24" xfId="0" applyNumberFormat="1" applyFont="1" applyFill="1" applyBorder="1" applyAlignment="1" applyProtection="1">
      <alignment/>
      <protection/>
    </xf>
    <xf numFmtId="3" fontId="4" fillId="38" borderId="55" xfId="0" applyNumberFormat="1" applyFont="1" applyFill="1" applyBorder="1" applyAlignment="1" applyProtection="1">
      <alignment/>
      <protection/>
    </xf>
    <xf numFmtId="3" fontId="4" fillId="38" borderId="54" xfId="0" applyNumberFormat="1" applyFont="1" applyFill="1" applyBorder="1" applyAlignment="1" applyProtection="1">
      <alignment/>
      <protection/>
    </xf>
    <xf numFmtId="3" fontId="4" fillId="38" borderId="56" xfId="0" applyNumberFormat="1" applyFont="1" applyFill="1" applyBorder="1" applyAlignment="1" applyProtection="1">
      <alignment/>
      <protection/>
    </xf>
    <xf numFmtId="3" fontId="5" fillId="38" borderId="57" xfId="0" applyNumberFormat="1" applyFont="1" applyFill="1" applyBorder="1" applyAlignment="1" applyProtection="1">
      <alignment/>
      <protection/>
    </xf>
    <xf numFmtId="0" fontId="5" fillId="38" borderId="57" xfId="0" applyFont="1" applyFill="1" applyBorder="1" applyAlignment="1" applyProtection="1" quotePrefix="1">
      <alignment horizontal="left"/>
      <protection/>
    </xf>
    <xf numFmtId="0" fontId="4" fillId="38" borderId="57" xfId="0" applyFont="1" applyFill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8" fillId="34" borderId="50" xfId="0" applyFont="1" applyFill="1" applyBorder="1" applyAlignment="1" applyProtection="1">
      <alignment horizontal="left"/>
      <protection/>
    </xf>
    <xf numFmtId="0" fontId="5" fillId="34" borderId="24" xfId="0" applyFont="1" applyFill="1" applyBorder="1" applyAlignment="1" applyProtection="1">
      <alignment/>
      <protection/>
    </xf>
    <xf numFmtId="0" fontId="5" fillId="0" borderId="68" xfId="0" applyFont="1" applyBorder="1" applyAlignment="1" applyProtection="1">
      <alignment/>
      <protection/>
    </xf>
    <xf numFmtId="0" fontId="5" fillId="34" borderId="52" xfId="0" applyFont="1" applyFill="1" applyBorder="1" applyAlignment="1" applyProtection="1">
      <alignment/>
      <protection/>
    </xf>
    <xf numFmtId="0" fontId="5" fillId="34" borderId="50" xfId="0" applyFont="1" applyFill="1" applyBorder="1" applyAlignment="1" applyProtection="1">
      <alignment/>
      <protection/>
    </xf>
    <xf numFmtId="0" fontId="5" fillId="34" borderId="53" xfId="0" applyFont="1" applyFill="1" applyBorder="1" applyAlignment="1" applyProtection="1">
      <alignment/>
      <protection/>
    </xf>
    <xf numFmtId="0" fontId="5" fillId="34" borderId="51" xfId="0" applyFont="1" applyFill="1" applyBorder="1" applyAlignment="1" applyProtection="1">
      <alignment/>
      <protection/>
    </xf>
    <xf numFmtId="0" fontId="4" fillId="34" borderId="51" xfId="0" applyFont="1" applyFill="1" applyBorder="1" applyAlignment="1" applyProtection="1">
      <alignment/>
      <protection/>
    </xf>
    <xf numFmtId="0" fontId="4" fillId="0" borderId="114" xfId="0" applyFont="1" applyBorder="1" applyAlignment="1" applyProtection="1">
      <alignment/>
      <protection/>
    </xf>
    <xf numFmtId="0" fontId="8" fillId="34" borderId="11" xfId="0" applyFont="1" applyFill="1" applyBorder="1" applyAlignment="1" applyProtection="1" quotePrefix="1">
      <alignment horizontal="left"/>
      <protection/>
    </xf>
    <xf numFmtId="0" fontId="2" fillId="34" borderId="24" xfId="0" applyFont="1" applyFill="1" applyBorder="1" applyAlignment="1" applyProtection="1">
      <alignment/>
      <protection/>
    </xf>
    <xf numFmtId="0" fontId="3" fillId="0" borderId="21" xfId="0" applyFont="1" applyBorder="1" applyAlignment="1" applyProtection="1" quotePrefix="1">
      <alignment horizontal="center"/>
      <protection/>
    </xf>
    <xf numFmtId="0" fontId="9" fillId="34" borderId="69" xfId="0" applyFont="1" applyFill="1" applyBorder="1" applyAlignment="1" applyProtection="1" quotePrefix="1">
      <alignment horizontal="center"/>
      <protection/>
    </xf>
    <xf numFmtId="0" fontId="9" fillId="34" borderId="11" xfId="0" applyFont="1" applyFill="1" applyBorder="1" applyAlignment="1" applyProtection="1" quotePrefix="1">
      <alignment horizontal="center"/>
      <protection/>
    </xf>
    <xf numFmtId="0" fontId="9" fillId="34" borderId="70" xfId="0" applyFont="1" applyFill="1" applyBorder="1" applyAlignment="1" applyProtection="1" quotePrefix="1">
      <alignment horizontal="center"/>
      <protection/>
    </xf>
    <xf numFmtId="0" fontId="5" fillId="34" borderId="59" xfId="0" applyFont="1" applyFill="1" applyBorder="1" applyAlignment="1" applyProtection="1" quotePrefix="1">
      <alignment horizontal="center"/>
      <protection/>
    </xf>
    <xf numFmtId="0" fontId="4" fillId="34" borderId="59" xfId="0" applyFont="1" applyFill="1" applyBorder="1" applyAlignment="1" applyProtection="1">
      <alignment/>
      <protection/>
    </xf>
    <xf numFmtId="0" fontId="4" fillId="34" borderId="59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8" fillId="34" borderId="58" xfId="0" applyFont="1" applyFill="1" applyBorder="1" applyAlignment="1" applyProtection="1">
      <alignment horizontal="left"/>
      <protection/>
    </xf>
    <xf numFmtId="0" fontId="5" fillId="34" borderId="24" xfId="0" applyFont="1" applyFill="1" applyBorder="1" applyAlignment="1" applyProtection="1">
      <alignment horizontal="center"/>
      <protection/>
    </xf>
    <xf numFmtId="0" fontId="5" fillId="0" borderId="71" xfId="0" applyFont="1" applyBorder="1" applyAlignment="1" applyProtection="1">
      <alignment horizontal="center"/>
      <protection/>
    </xf>
    <xf numFmtId="0" fontId="5" fillId="34" borderId="103" xfId="0" applyFont="1" applyFill="1" applyBorder="1" applyAlignment="1" applyProtection="1">
      <alignment horizontal="center"/>
      <protection/>
    </xf>
    <xf numFmtId="0" fontId="5" fillId="34" borderId="102" xfId="0" applyFont="1" applyFill="1" applyBorder="1" applyAlignment="1" applyProtection="1">
      <alignment horizontal="center"/>
      <protection/>
    </xf>
    <xf numFmtId="0" fontId="5" fillId="34" borderId="104" xfId="0" applyFont="1" applyFill="1" applyBorder="1" applyAlignment="1" applyProtection="1">
      <alignment horizontal="center"/>
      <protection/>
    </xf>
    <xf numFmtId="0" fontId="5" fillId="34" borderId="51" xfId="0" applyFont="1" applyFill="1" applyBorder="1" applyAlignment="1" applyProtection="1">
      <alignment horizontal="center"/>
      <protection/>
    </xf>
    <xf numFmtId="0" fontId="4" fillId="34" borderId="51" xfId="0" applyFont="1" applyFill="1" applyBorder="1" applyAlignment="1" applyProtection="1">
      <alignment horizontal="center"/>
      <protection/>
    </xf>
    <xf numFmtId="0" fontId="8" fillId="38" borderId="50" xfId="34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/>
      <protection/>
    </xf>
    <xf numFmtId="0" fontId="9" fillId="26" borderId="69" xfId="0" applyFont="1" applyFill="1" applyBorder="1" applyAlignment="1" applyProtection="1">
      <alignment horizontal="center" vertical="center" wrapText="1"/>
      <protection/>
    </xf>
    <xf numFmtId="0" fontId="9" fillId="26" borderId="11" xfId="0" applyFont="1" applyFill="1" applyBorder="1" applyAlignment="1" applyProtection="1">
      <alignment horizontal="center" vertical="center" wrapText="1"/>
      <protection/>
    </xf>
    <xf numFmtId="0" fontId="9" fillId="26" borderId="115" xfId="0" applyFont="1" applyFill="1" applyBorder="1" applyAlignment="1" applyProtection="1">
      <alignment horizontal="center" vertical="center" wrapText="1"/>
      <protection/>
    </xf>
    <xf numFmtId="0" fontId="5" fillId="34" borderId="71" xfId="0" applyFont="1" applyFill="1" applyBorder="1" applyAlignment="1" applyProtection="1" quotePrefix="1">
      <alignment horizontal="center"/>
      <protection/>
    </xf>
    <xf numFmtId="0" fontId="16" fillId="34" borderId="71" xfId="0" applyFont="1" applyFill="1" applyBorder="1" applyAlignment="1" applyProtection="1" quotePrefix="1">
      <alignment horizontal="center" vertical="top"/>
      <protection/>
    </xf>
    <xf numFmtId="0" fontId="8" fillId="38" borderId="98" xfId="34" applyFont="1" applyFill="1" applyBorder="1" applyAlignment="1" applyProtection="1">
      <alignment horizontal="center" vertical="center"/>
      <protection/>
    </xf>
    <xf numFmtId="164" fontId="5" fillId="34" borderId="24" xfId="0" applyNumberFormat="1" applyFont="1" applyFill="1" applyBorder="1" applyAlignment="1" applyProtection="1">
      <alignment horizontal="center" vertical="center" wrapText="1"/>
      <protection/>
    </xf>
    <xf numFmtId="164" fontId="5" fillId="0" borderId="71" xfId="0" applyNumberFormat="1" applyFont="1" applyFill="1" applyBorder="1" applyAlignment="1" applyProtection="1">
      <alignment horizontal="center" vertical="center" wrapText="1"/>
      <protection/>
    </xf>
    <xf numFmtId="0" fontId="9" fillId="38" borderId="116" xfId="34" applyFont="1" applyFill="1" applyBorder="1" applyAlignment="1" applyProtection="1">
      <alignment horizontal="left" vertical="center"/>
      <protection/>
    </xf>
    <xf numFmtId="0" fontId="9" fillId="38" borderId="117" xfId="0" applyFont="1" applyFill="1" applyBorder="1" applyAlignment="1" applyProtection="1">
      <alignment horizontal="left" vertical="center"/>
      <protection/>
    </xf>
    <xf numFmtId="0" fontId="9" fillId="38" borderId="117" xfId="34" applyFont="1" applyFill="1" applyBorder="1" applyAlignment="1" applyProtection="1">
      <alignment horizontal="left" vertical="center"/>
      <protection/>
    </xf>
    <xf numFmtId="0" fontId="9" fillId="38" borderId="118" xfId="0" applyFont="1" applyFill="1" applyBorder="1" applyAlignment="1" applyProtection="1">
      <alignment horizontal="left" vertical="center"/>
      <protection/>
    </xf>
    <xf numFmtId="0" fontId="5" fillId="34" borderId="24" xfId="0" applyFont="1" applyFill="1" applyBorder="1" applyAlignment="1" applyProtection="1" quotePrefix="1">
      <alignment horizontal="center"/>
      <protection/>
    </xf>
    <xf numFmtId="0" fontId="5" fillId="34" borderId="51" xfId="0" applyFont="1" applyFill="1" applyBorder="1" applyAlignment="1" applyProtection="1" quotePrefix="1">
      <alignment horizontal="center"/>
      <protection/>
    </xf>
    <xf numFmtId="164" fontId="5" fillId="34" borderId="0" xfId="0" applyNumberFormat="1" applyFont="1" applyFill="1" applyBorder="1" applyAlignment="1" applyProtection="1">
      <alignment horizontal="left"/>
      <protection/>
    </xf>
    <xf numFmtId="164" fontId="5" fillId="34" borderId="0" xfId="0" applyNumberFormat="1" applyFont="1" applyFill="1" applyBorder="1" applyAlignment="1" applyProtection="1">
      <alignment/>
      <protection/>
    </xf>
    <xf numFmtId="164" fontId="5" fillId="34" borderId="13" xfId="0" applyNumberFormat="1" applyFont="1" applyFill="1" applyBorder="1" applyAlignment="1" applyProtection="1">
      <alignment/>
      <protection/>
    </xf>
    <xf numFmtId="164" fontId="5" fillId="34" borderId="119" xfId="0" applyNumberFormat="1" applyFont="1" applyFill="1" applyBorder="1" applyAlignment="1" applyProtection="1">
      <alignment/>
      <protection/>
    </xf>
    <xf numFmtId="0" fontId="5" fillId="34" borderId="114" xfId="0" applyFont="1" applyFill="1" applyBorder="1" applyAlignment="1" applyProtection="1">
      <alignment horizontal="right"/>
      <protection/>
    </xf>
    <xf numFmtId="0" fontId="5" fillId="34" borderId="114" xfId="0" applyFont="1" applyFill="1" applyBorder="1" applyAlignment="1" applyProtection="1">
      <alignment/>
      <protection/>
    </xf>
    <xf numFmtId="0" fontId="4" fillId="34" borderId="114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5" fillId="34" borderId="0" xfId="0" applyFont="1" applyFill="1" applyBorder="1" applyAlignment="1" applyProtection="1">
      <alignment/>
      <protection/>
    </xf>
    <xf numFmtId="0" fontId="5" fillId="0" borderId="1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34" borderId="0" xfId="0" applyFont="1" applyFill="1" applyBorder="1" applyAlignment="1" applyProtection="1">
      <alignment horizontal="right"/>
      <protection/>
    </xf>
    <xf numFmtId="0" fontId="3" fillId="34" borderId="0" xfId="0" applyFont="1" applyFill="1" applyAlignment="1" applyProtection="1" quotePrefix="1">
      <alignment horizontal="left"/>
      <protection/>
    </xf>
    <xf numFmtId="0" fontId="86" fillId="26" borderId="11" xfId="34" applyFont="1" applyFill="1" applyBorder="1" applyAlignment="1" applyProtection="1">
      <alignment horizontal="center" vertical="center"/>
      <protection/>
    </xf>
    <xf numFmtId="0" fontId="86" fillId="26" borderId="11" xfId="34" applyNumberFormat="1" applyFont="1" applyFill="1" applyBorder="1" applyAlignment="1" applyProtection="1">
      <alignment horizontal="center" vertical="center"/>
      <protection/>
    </xf>
    <xf numFmtId="0" fontId="87" fillId="34" borderId="0" xfId="0" applyFont="1" applyFill="1" applyBorder="1" applyAlignment="1" applyProtection="1">
      <alignment horizontal="right"/>
      <protection/>
    </xf>
    <xf numFmtId="0" fontId="15" fillId="34" borderId="0" xfId="34" applyFont="1" applyFill="1" applyAlignment="1" applyProtection="1">
      <alignment horizontal="left" vertical="center"/>
      <protection/>
    </xf>
    <xf numFmtId="0" fontId="20" fillId="34" borderId="0" xfId="34" applyFont="1" applyFill="1" applyAlignment="1" applyProtection="1" quotePrefix="1">
      <alignment vertical="center"/>
      <protection/>
    </xf>
    <xf numFmtId="0" fontId="4" fillId="34" borderId="0" xfId="0" applyFont="1" applyFill="1" applyAlignment="1" applyProtection="1">
      <alignment horizontal="center" vertical="center"/>
      <protection/>
    </xf>
    <xf numFmtId="49" fontId="88" fillId="38" borderId="11" xfId="34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right" vertical="center"/>
      <protection/>
    </xf>
    <xf numFmtId="0" fontId="8" fillId="38" borderId="11" xfId="0" applyFont="1" applyFill="1" applyBorder="1" applyAlignment="1" applyProtection="1">
      <alignment horizontal="center" vertical="center"/>
      <protection/>
    </xf>
    <xf numFmtId="0" fontId="3" fillId="34" borderId="0" xfId="0" applyFont="1" applyFill="1" applyAlignment="1" applyProtection="1">
      <alignment horizontal="right"/>
      <protection/>
    </xf>
    <xf numFmtId="0" fontId="16" fillId="34" borderId="0" xfId="0" applyFont="1" applyFill="1" applyAlignment="1" applyProtection="1">
      <alignment/>
      <protection/>
    </xf>
    <xf numFmtId="0" fontId="15" fillId="34" borderId="0" xfId="34" applyFont="1" applyFill="1" applyAlignment="1" applyProtection="1" quotePrefix="1">
      <alignment vertical="center"/>
      <protection/>
    </xf>
    <xf numFmtId="0" fontId="5" fillId="34" borderId="0" xfId="0" applyFont="1" applyFill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 horizontal="center"/>
      <protection/>
    </xf>
    <xf numFmtId="167" fontId="20" fillId="35" borderId="11" xfId="34" applyNumberFormat="1" applyFont="1" applyFill="1" applyBorder="1" applyAlignment="1" applyProtection="1">
      <alignment horizontal="center" vertical="center"/>
      <protection/>
    </xf>
    <xf numFmtId="0" fontId="15" fillId="34" borderId="0" xfId="34" applyFont="1" applyFill="1" applyAlignment="1" applyProtection="1">
      <alignment horizontal="right" vertical="center"/>
      <protection/>
    </xf>
    <xf numFmtId="168" fontId="89" fillId="42" borderId="11" xfId="34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Alignment="1" applyProtection="1">
      <alignment horizontal="right"/>
      <protection/>
    </xf>
    <xf numFmtId="0" fontId="4" fillId="35" borderId="11" xfId="0" applyFont="1" applyFill="1" applyBorder="1" applyAlignment="1" applyProtection="1">
      <alignment horizontal="center" vertical="center"/>
      <protection/>
    </xf>
    <xf numFmtId="0" fontId="20" fillId="34" borderId="0" xfId="34" applyFont="1" applyFill="1" applyAlignment="1" applyProtection="1">
      <alignment horizontal="left" vertical="center"/>
      <protection/>
    </xf>
    <xf numFmtId="0" fontId="3" fillId="34" borderId="0" xfId="0" applyFont="1" applyFill="1" applyBorder="1" applyAlignment="1" applyProtection="1">
      <alignment/>
      <protection/>
    </xf>
    <xf numFmtId="0" fontId="21" fillId="34" borderId="0" xfId="0" applyFont="1" applyFill="1" applyBorder="1" applyAlignment="1" applyProtection="1" quotePrefix="1">
      <alignment horizontal="left"/>
      <protection/>
    </xf>
    <xf numFmtId="0" fontId="3" fillId="0" borderId="120" xfId="0" applyFont="1" applyBorder="1" applyAlignment="1" applyProtection="1">
      <alignment/>
      <protection/>
    </xf>
    <xf numFmtId="0" fontId="3" fillId="43" borderId="121" xfId="0" applyFont="1" applyFill="1" applyBorder="1" applyAlignment="1" applyProtection="1">
      <alignment/>
      <protection/>
    </xf>
    <xf numFmtId="0" fontId="3" fillId="43" borderId="122" xfId="0" applyFont="1" applyFill="1" applyBorder="1" applyAlignment="1" applyProtection="1">
      <alignment/>
      <protection/>
    </xf>
    <xf numFmtId="0" fontId="21" fillId="43" borderId="122" xfId="0" applyFont="1" applyFill="1" applyBorder="1" applyAlignment="1" applyProtection="1" quotePrefix="1">
      <alignment horizontal="left"/>
      <protection/>
    </xf>
    <xf numFmtId="0" fontId="16" fillId="43" borderId="123" xfId="0" applyFont="1" applyFill="1" applyBorder="1" applyAlignment="1" applyProtection="1" quotePrefix="1">
      <alignment horizontal="left"/>
      <protection/>
    </xf>
    <xf numFmtId="0" fontId="5" fillId="34" borderId="0" xfId="0" applyFont="1" applyFill="1" applyAlignment="1" applyProtection="1">
      <alignment horizontal="left"/>
      <protection/>
    </xf>
    <xf numFmtId="0" fontId="5" fillId="34" borderId="0" xfId="0" applyFont="1" applyFill="1" applyAlignment="1" applyProtection="1" quotePrefix="1">
      <alignment horizontal="left"/>
      <protection/>
    </xf>
    <xf numFmtId="0" fontId="8" fillId="34" borderId="0" xfId="0" applyFont="1" applyFill="1" applyAlignment="1" applyProtection="1">
      <alignment horizontal="left"/>
      <protection/>
    </xf>
    <xf numFmtId="0" fontId="16" fillId="34" borderId="0" xfId="0" applyFont="1" applyFill="1" applyAlignment="1" applyProtection="1">
      <alignment horizontal="left"/>
      <protection/>
    </xf>
    <xf numFmtId="1" fontId="90" fillId="35" borderId="124" xfId="34" applyNumberFormat="1" applyFont="1" applyFill="1" applyBorder="1" applyAlignment="1" applyProtection="1">
      <alignment horizontal="center" vertical="center"/>
      <protection/>
    </xf>
    <xf numFmtId="1" fontId="90" fillId="35" borderId="115" xfId="34" applyNumberFormat="1" applyFont="1" applyFill="1" applyBorder="1" applyAlignment="1" applyProtection="1">
      <alignment horizontal="center" vertical="center"/>
      <protection/>
    </xf>
    <xf numFmtId="0" fontId="15" fillId="34" borderId="125" xfId="34" applyFont="1" applyFill="1" applyBorder="1" applyAlignment="1" applyProtection="1">
      <alignment horizontal="right" vertical="top" wrapText="1"/>
      <protection/>
    </xf>
    <xf numFmtId="0" fontId="15" fillId="34" borderId="0" xfId="34" applyFont="1" applyFill="1" applyAlignment="1" applyProtection="1">
      <alignment horizontal="right" vertical="top" wrapText="1"/>
      <protection/>
    </xf>
    <xf numFmtId="3" fontId="7" fillId="34" borderId="22" xfId="0" applyNumberFormat="1" applyFont="1" applyFill="1" applyBorder="1" applyAlignment="1" applyProtection="1">
      <alignment horizontal="center" vertical="center"/>
      <protection/>
    </xf>
    <xf numFmtId="0" fontId="12" fillId="34" borderId="125" xfId="34" applyFont="1" applyFill="1" applyBorder="1" applyAlignment="1" applyProtection="1">
      <alignment horizontal="center" vertical="center"/>
      <protection/>
    </xf>
    <xf numFmtId="0" fontId="19" fillId="38" borderId="101" xfId="34" applyFont="1" applyFill="1" applyBorder="1" applyAlignment="1" applyProtection="1">
      <alignment horizontal="center" vertical="center" wrapText="1"/>
      <protection/>
    </xf>
    <xf numFmtId="0" fontId="19" fillId="38" borderId="71" xfId="34" applyFont="1" applyFill="1" applyBorder="1" applyAlignment="1" applyProtection="1">
      <alignment horizontal="center" vertical="center" wrapText="1"/>
      <protection/>
    </xf>
    <xf numFmtId="0" fontId="89" fillId="38" borderId="101" xfId="0" applyFont="1" applyFill="1" applyBorder="1" applyAlignment="1" applyProtection="1">
      <alignment horizontal="center" vertical="center" wrapText="1"/>
      <protection/>
    </xf>
    <xf numFmtId="0" fontId="89" fillId="38" borderId="71" xfId="0" applyFont="1" applyFill="1" applyBorder="1" applyAlignment="1" applyProtection="1">
      <alignment horizontal="center" vertic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Currency" xfId="47"/>
    <cellStyle name="Currency [0]" xfId="48"/>
    <cellStyle name="Вход" xfId="49"/>
    <cellStyle name="Добър" xfId="50"/>
    <cellStyle name="Заглавие" xfId="51"/>
    <cellStyle name="Заглавие 1" xfId="52"/>
    <cellStyle name="Заглавие 2" xfId="53"/>
    <cellStyle name="Заглавие 3" xfId="54"/>
    <cellStyle name="Заглавие 4" xfId="55"/>
    <cellStyle name="Comma" xfId="56"/>
    <cellStyle name="Comma [0]" xfId="57"/>
    <cellStyle name="Изход" xfId="58"/>
    <cellStyle name="Изчисление" xfId="59"/>
    <cellStyle name="Контролна клетка" xfId="60"/>
    <cellStyle name="Лош" xfId="61"/>
    <cellStyle name="Неутрален" xfId="62"/>
    <cellStyle name="Обяснителен текст" xfId="63"/>
    <cellStyle name="Предупредителен текст" xfId="64"/>
    <cellStyle name="Percent" xfId="65"/>
    <cellStyle name="Свързана клетка" xfId="66"/>
    <cellStyle name="Сума" xfId="67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0" formatCode="0000&quot; &quot;0000&quot; &quot;0000&quot; &quot;0000"/>
      <border/>
    </dxf>
    <dxf>
      <numFmt numFmtId="171" formatCode="0000&quot; &quot;0000&quot; &quot;0000"/>
      <border/>
    </dxf>
    <dxf>
      <numFmt numFmtId="172" formatCode="0000&quot; &quot;0000"/>
      <border/>
    </dxf>
    <dxf>
      <numFmt numFmtId="173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86;&#1074;&#1072;%20&#1087;&#1072;&#1087;&#1082;&#1072;\10_RIOSV_PLEVEN_B1_2023_12_PRB%20_31_12_2023%20g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РЕГИОНАЛНА ИНСПЕКЦИЯ ПО ОКОЛНАТА СРЕДА И ВОДИТЕ</v>
          </cell>
          <cell r="F9">
            <v>45291</v>
          </cell>
          <cell r="H9">
            <v>414414</v>
          </cell>
        </row>
        <row r="12">
          <cell r="B12" t="str">
            <v>Министерство на околната среда и водите</v>
          </cell>
          <cell r="E12" t="str">
            <v>код по ЕБК:</v>
          </cell>
          <cell r="F12" t="str">
            <v>1900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77">
          <cell r="G77">
            <v>0</v>
          </cell>
          <cell r="H77">
            <v>0</v>
          </cell>
          <cell r="I77">
            <v>0</v>
          </cell>
        </row>
        <row r="78">
          <cell r="G78">
            <v>0</v>
          </cell>
          <cell r="H78">
            <v>0</v>
          </cell>
          <cell r="I78">
            <v>0</v>
          </cell>
        </row>
        <row r="90">
          <cell r="E90">
            <v>85000</v>
          </cell>
          <cell r="G90">
            <v>115020</v>
          </cell>
          <cell r="H90">
            <v>0</v>
          </cell>
          <cell r="I90">
            <v>42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12000</v>
          </cell>
          <cell r="G106">
            <v>10757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1159</v>
          </cell>
          <cell r="G110">
            <v>1514</v>
          </cell>
          <cell r="H110">
            <v>0</v>
          </cell>
          <cell r="I110">
            <v>1</v>
          </cell>
          <cell r="J110">
            <v>-1700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5">
          <cell r="G135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758589</v>
          </cell>
          <cell r="G187">
            <v>684928</v>
          </cell>
          <cell r="H187">
            <v>0</v>
          </cell>
          <cell r="I187">
            <v>0</v>
          </cell>
          <cell r="J187">
            <v>73660</v>
          </cell>
        </row>
        <row r="190">
          <cell r="E190">
            <v>54187</v>
          </cell>
          <cell r="G190">
            <v>45247</v>
          </cell>
          <cell r="H190">
            <v>0</v>
          </cell>
          <cell r="I190">
            <v>1750</v>
          </cell>
          <cell r="J190">
            <v>7190</v>
          </cell>
        </row>
        <row r="196">
          <cell r="E196">
            <v>243825</v>
          </cell>
          <cell r="G196">
            <v>0</v>
          </cell>
          <cell r="H196">
            <v>0</v>
          </cell>
          <cell r="I196">
            <v>0</v>
          </cell>
          <cell r="J196">
            <v>243820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159549</v>
          </cell>
          <cell r="G205">
            <v>148606</v>
          </cell>
          <cell r="H205">
            <v>0</v>
          </cell>
          <cell r="I205">
            <v>10555</v>
          </cell>
          <cell r="J205">
            <v>379</v>
          </cell>
        </row>
        <row r="223">
          <cell r="E223">
            <v>2900</v>
          </cell>
          <cell r="G223">
            <v>2092</v>
          </cell>
          <cell r="H223">
            <v>0</v>
          </cell>
          <cell r="I223">
            <v>672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121453</v>
          </cell>
          <cell r="G276">
            <v>121445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3000</v>
          </cell>
          <cell r="G284">
            <v>3000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1245344</v>
          </cell>
          <cell r="G391">
            <v>-121580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1017941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325049</v>
          </cell>
        </row>
        <row r="425">
          <cell r="G425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79">
          <cell r="G479">
            <v>0</v>
          </cell>
          <cell r="H479">
            <v>0</v>
          </cell>
        </row>
        <row r="480">
          <cell r="G480">
            <v>0</v>
          </cell>
          <cell r="H480">
            <v>0</v>
          </cell>
        </row>
        <row r="491">
          <cell r="G491">
            <v>0</v>
          </cell>
          <cell r="H491">
            <v>0</v>
          </cell>
        </row>
        <row r="493">
          <cell r="G493">
            <v>0</v>
          </cell>
          <cell r="H493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-5400</v>
          </cell>
          <cell r="H524">
            <v>0</v>
          </cell>
          <cell r="I524">
            <v>0</v>
          </cell>
          <cell r="J524">
            <v>1700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I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-12934</v>
          </cell>
          <cell r="H591">
            <v>0</v>
          </cell>
          <cell r="I591">
            <v>12934</v>
          </cell>
          <cell r="J591">
            <v>0</v>
          </cell>
        </row>
        <row r="594">
          <cell r="E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</row>
        <row r="600">
          <cell r="G600" t="str">
            <v>ИВА НАЧЕВА</v>
          </cell>
        </row>
        <row r="603">
          <cell r="D603" t="str">
            <v>ИВА НАЧЕВА</v>
          </cell>
          <cell r="G603" t="str">
            <v>ИНЖ. ЗОРНИЦА ЙОТКОВА</v>
          </cell>
        </row>
        <row r="605">
          <cell r="B605">
            <v>45296</v>
          </cell>
          <cell r="E605">
            <v>64800690</v>
          </cell>
          <cell r="H605" t="str">
            <v>iva.nacheva@riew-pleven.eu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>412 Многопрофилни болници за активно лечение </v>
          </cell>
          <cell r="C103">
            <v>4412</v>
          </cell>
        </row>
        <row r="104">
          <cell r="B104" t="str">
            <v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пълнолетни лица с увреждания</v>
          </cell>
          <cell r="C152">
            <v>5541</v>
          </cell>
        </row>
        <row r="153">
          <cell r="B153" t="str">
            <v>545 Социални услуги в домашна среда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Асистентска подкрепа</v>
          </cell>
          <cell r="C162">
            <v>5561</v>
          </cell>
        </row>
        <row r="163">
          <cell r="B163" t="str">
            <v>562 Асистенти за лична помощ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Минерални води и бани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>998 Резерв </v>
          </cell>
          <cell r="C277">
            <v>9998</v>
          </cell>
        </row>
        <row r="283">
          <cell r="A283" t="str">
            <v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 и индустрията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</v>
          </cell>
        </row>
        <row r="331">
          <cell r="A331" t="str">
            <v>2300</v>
          </cell>
          <cell r="B331" t="str">
            <v>Министерство на транспорта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7400</v>
          </cell>
          <cell r="B356" t="str">
            <v>Министерство на иновациите и растежа</v>
          </cell>
        </row>
        <row r="357">
          <cell r="A357" t="str">
            <v>7500</v>
          </cell>
          <cell r="B357" t="str">
            <v>Министерство на електронното управление</v>
          </cell>
        </row>
        <row r="358">
          <cell r="A358" t="str">
            <v>8200</v>
          </cell>
          <cell r="B358" t="str">
            <v>Централна избирателна комисия</v>
          </cell>
        </row>
        <row r="359">
          <cell r="A359" t="str">
            <v>8300</v>
          </cell>
          <cell r="B359" t="str">
            <v>Комисия за публичен надзор над регистрираните одитори</v>
          </cell>
        </row>
        <row r="360">
          <cell r="A360" t="str">
            <v>8400</v>
          </cell>
          <cell r="B360" t="str">
            <v>Държавен фонд "Земеделие"</v>
          </cell>
        </row>
        <row r="361">
          <cell r="A361" t="str">
            <v>8500</v>
          </cell>
          <cell r="B361" t="str">
            <v>Национално бюро за контрол на специалните разузнавателни средства</v>
          </cell>
        </row>
        <row r="362">
          <cell r="A362" t="str">
            <v>8600</v>
          </cell>
          <cell r="B362" t="str">
            <v>Държавна агенция „Технически операции”</v>
          </cell>
        </row>
        <row r="363">
          <cell r="A363" t="str">
            <v>9900</v>
          </cell>
          <cell r="B363" t="str">
            <v>Централен бюджет</v>
          </cell>
        </row>
        <row r="364">
          <cell r="B364" t="str">
            <v>     А.2) Кодове на други бюджетни организации от подсектор "централно управление"</v>
          </cell>
        </row>
        <row r="365">
          <cell r="B365" t="str">
            <v>    А.2.1) кодове на държавните висши училища и Българската академия на науките</v>
          </cell>
        </row>
        <row r="366">
          <cell r="B366" t="str">
            <v>        А.2.1а) кодове на ДВУ и БАН, финансирани от Министерството на образованието и науката</v>
          </cell>
        </row>
        <row r="367">
          <cell r="A367" t="str">
            <v>1701</v>
          </cell>
          <cell r="B367" t="str">
            <v>Софийски университет "Климент Охридски" - София</v>
          </cell>
        </row>
        <row r="368">
          <cell r="A368" t="str">
            <v>1702</v>
          </cell>
          <cell r="B368" t="str">
            <v>Пловдивски университет "Паисий Хилендарски" - Пловдив</v>
          </cell>
        </row>
        <row r="369">
          <cell r="A369" t="str">
            <v>1703</v>
          </cell>
          <cell r="B369" t="str">
            <v>Университет "Проф. д-р Асен Златаров" - Бургас</v>
          </cell>
        </row>
        <row r="370">
          <cell r="A370" t="str">
            <v>1704</v>
          </cell>
          <cell r="B370" t="str">
            <v>Великотърновки университет "Св. св . Кирил и Методий" - В. Търново</v>
          </cell>
        </row>
        <row r="371">
          <cell r="A371" t="str">
            <v>1705</v>
          </cell>
          <cell r="B371" t="str">
            <v>Югозападен университет "Неофит Рилски" - Благоевград</v>
          </cell>
        </row>
        <row r="372">
          <cell r="A372" t="str">
            <v>1706</v>
          </cell>
          <cell r="B372" t="str">
            <v>Шуменски университет "Епископ Константин Преславски" - Шумен</v>
          </cell>
        </row>
        <row r="373">
          <cell r="A373" t="str">
            <v>1711</v>
          </cell>
          <cell r="B373" t="str">
            <v>Русенски университет "Ангел Кънчев" - Русе</v>
          </cell>
        </row>
        <row r="374">
          <cell r="A374" t="str">
            <v>1712</v>
          </cell>
          <cell r="B374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„Проф. Асен Диамандиев“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>1284</v>
          </cell>
          <cell r="B405" t="str">
            <v>Висше военновъздушно училище "Георги Бенковски" - Долна Митрополия</v>
          </cell>
        </row>
        <row r="406">
          <cell r="A406" t="str">
            <v>1280</v>
          </cell>
          <cell r="B406" t="str">
            <v>ДЪРЖАВНИ ВИСШИ ВОЕННИ УЧИЛИЩА към МО</v>
          </cell>
        </row>
        <row r="407">
          <cell r="A407" t="str">
            <v>2233</v>
          </cell>
          <cell r="B407" t="str">
            <v>Селскостопанска академия</v>
          </cell>
        </row>
        <row r="408">
          <cell r="A408" t="str">
            <v/>
          </cell>
          <cell r="B408" t="str">
            <v>    А.2.2) кодове на други разпоредители с бюджет по чл. 13, ал. 3 от ЗПФ</v>
          </cell>
        </row>
        <row r="409">
          <cell r="A409" t="str">
            <v>6100</v>
          </cell>
          <cell r="B409" t="str">
            <v>Българска национална телевизия</v>
          </cell>
        </row>
        <row r="410">
          <cell r="A410" t="str">
            <v>6200</v>
          </cell>
          <cell r="B410" t="str">
            <v>Българско национално радио</v>
          </cell>
        </row>
        <row r="411">
          <cell r="A411" t="str">
            <v>6300</v>
          </cell>
          <cell r="B411" t="str">
            <v>Българска телеграфна агенция</v>
          </cell>
        </row>
        <row r="412">
          <cell r="A412" t="str">
            <v>2028</v>
          </cell>
          <cell r="B412" t="str">
            <v>Държавно предприятие „Държавна петролна компания“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2029</v>
          </cell>
          <cell r="B414" t="str">
            <v>Държавно предприятие „Управление и стопанисване на язовири“ - чл. 139а, ал. 1 и чл. 139б, ал. 5 от Закона за водите</v>
          </cell>
        </row>
        <row r="415">
          <cell r="A415" t="str">
            <v>2234</v>
          </cell>
          <cell r="B415" t="str">
            <v>Държавно предприятие „Научно-производствен център“</v>
          </cell>
        </row>
        <row r="416">
          <cell r="A416" t="str">
            <v>2480</v>
          </cell>
          <cell r="B416" t="str">
            <v>Фонд "Сигурност на електроенергийната система"</v>
          </cell>
        </row>
        <row r="417">
          <cell r="A417" t="str">
            <v>3535</v>
          </cell>
          <cell r="B417" t="str">
            <v>Държавно предприятие „Единен системен оператор“ </v>
          </cell>
        </row>
        <row r="418">
          <cell r="B418" t="str">
            <v> А.3) Кодове на сметки за средствата от Европейския съюз на бюджетни организации от подсектор "ЦУ"</v>
          </cell>
        </row>
        <row r="419">
          <cell r="A419" t="str">
            <v>9817</v>
          </cell>
          <cell r="B419" t="str">
            <v>Национален фонд към Министерството на финансите</v>
          </cell>
        </row>
        <row r="420">
          <cell r="A420" t="str">
            <v>2220</v>
          </cell>
          <cell r="B420" t="str">
            <v>Държавен фонд "Земеделие" - Разплащателна агенция</v>
          </cell>
        </row>
        <row r="421">
          <cell r="B421" t="str">
            <v>Други</v>
          </cell>
        </row>
        <row r="422">
          <cell r="A422" t="str">
            <v>1313</v>
          </cell>
          <cell r="B422" t="str">
            <v>Държавно предприятие „Център за предоставяне на услуги”</v>
          </cell>
        </row>
        <row r="423">
          <cell r="A423" t="str">
            <v>2235</v>
          </cell>
          <cell r="B423" t="str">
            <v>Държавно предприятие „Борба с градушките“</v>
          </cell>
        </row>
        <row r="424">
          <cell r="A424" t="str">
            <v>2381</v>
          </cell>
          <cell r="B424" t="str">
            <v>НК "Железопътна инфраструктура"</v>
          </cell>
        </row>
        <row r="425">
          <cell r="A425" t="str">
            <v>2382</v>
          </cell>
          <cell r="B425" t="str">
            <v>БДЖ "Пътнически превози"</v>
          </cell>
        </row>
        <row r="426">
          <cell r="A426" t="str">
            <v>1780</v>
          </cell>
          <cell r="B426" t="str">
            <v>Държавни висши училища</v>
          </cell>
        </row>
        <row r="427">
          <cell r="B427" t="str">
            <v>Б ) Кодове на социалноосигурителни фондове</v>
          </cell>
        </row>
        <row r="428">
          <cell r="A428" t="str">
            <v>5500</v>
          </cell>
          <cell r="B428" t="str">
            <v>Национален осигурителен институт - Държавно обществено осигуряване</v>
          </cell>
        </row>
        <row r="429">
          <cell r="A429" t="str">
            <v>5591</v>
          </cell>
          <cell r="B429" t="str">
            <v>Национален осигурителен институт - Учителски пенсионен фонд</v>
          </cell>
        </row>
        <row r="430">
          <cell r="A430" t="str">
            <v>5592</v>
          </cell>
          <cell r="B430" t="str">
            <v>Национален осигрителен инститт - фонд "Гарантирани вземания на работници и служители"</v>
          </cell>
        </row>
        <row r="431">
          <cell r="A431" t="str">
            <v>5600</v>
          </cell>
          <cell r="B431" t="str">
            <v>Национална здравноосигурителна каса</v>
          </cell>
        </row>
        <row r="432">
          <cell r="B432" t="str">
            <v>В ) Кодове на общини</v>
          </cell>
        </row>
        <row r="433">
          <cell r="A433" t="str">
            <v>5101</v>
          </cell>
          <cell r="B433" t="str">
            <v>Банско</v>
          </cell>
        </row>
        <row r="434">
          <cell r="A434" t="str">
            <v>5102</v>
          </cell>
          <cell r="B434" t="str">
            <v>Белица</v>
          </cell>
        </row>
        <row r="435">
          <cell r="A435" t="str">
            <v>5103</v>
          </cell>
          <cell r="B435" t="str">
            <v>Благоевград</v>
          </cell>
        </row>
        <row r="436">
          <cell r="A436" t="str">
            <v>5104</v>
          </cell>
          <cell r="B436" t="str">
            <v>Гоце Делчев</v>
          </cell>
        </row>
        <row r="437">
          <cell r="A437" t="str">
            <v>5105</v>
          </cell>
          <cell r="B437" t="str">
            <v>Гърмен</v>
          </cell>
        </row>
        <row r="438">
          <cell r="A438" t="str">
            <v>5106</v>
          </cell>
          <cell r="B438" t="str">
            <v>Кресна</v>
          </cell>
        </row>
        <row r="439">
          <cell r="A439" t="str">
            <v>5107</v>
          </cell>
          <cell r="B439" t="str">
            <v>Петрич</v>
          </cell>
        </row>
        <row r="440">
          <cell r="A440" t="str">
            <v>5108</v>
          </cell>
          <cell r="B440" t="str">
            <v>Разлог</v>
          </cell>
        </row>
        <row r="441">
          <cell r="A441" t="str">
            <v>5109</v>
          </cell>
          <cell r="B441" t="str">
            <v>Сандански</v>
          </cell>
        </row>
        <row r="442">
          <cell r="A442" t="str">
            <v>5110</v>
          </cell>
          <cell r="B442" t="str">
            <v>Сатовча</v>
          </cell>
        </row>
        <row r="443">
          <cell r="A443" t="str">
            <v>5111</v>
          </cell>
          <cell r="B443" t="str">
            <v>Симитли</v>
          </cell>
        </row>
        <row r="444">
          <cell r="A444" t="str">
            <v>5112</v>
          </cell>
          <cell r="B444" t="str">
            <v>Струмяни</v>
          </cell>
        </row>
        <row r="445">
          <cell r="A445" t="str">
            <v>5113</v>
          </cell>
          <cell r="B445" t="str">
            <v>Хаджидимово</v>
          </cell>
        </row>
        <row r="446">
          <cell r="A446" t="str">
            <v>5114</v>
          </cell>
          <cell r="B446" t="str">
            <v>Якоруда</v>
          </cell>
        </row>
        <row r="447">
          <cell r="A447" t="str">
            <v>5201</v>
          </cell>
          <cell r="B447" t="str">
            <v>Айтос</v>
          </cell>
        </row>
        <row r="448">
          <cell r="A448" t="str">
            <v>5202</v>
          </cell>
          <cell r="B448" t="str">
            <v>Бургас </v>
          </cell>
        </row>
        <row r="449">
          <cell r="A449" t="str">
            <v>5203</v>
          </cell>
          <cell r="B449" t="str">
            <v>Камено</v>
          </cell>
        </row>
        <row r="450">
          <cell r="A450" t="str">
            <v>5204</v>
          </cell>
          <cell r="B450" t="str">
            <v>Карнобат</v>
          </cell>
        </row>
        <row r="451">
          <cell r="A451" t="str">
            <v>5205</v>
          </cell>
          <cell r="B451" t="str">
            <v>Малко Търново</v>
          </cell>
        </row>
        <row r="452">
          <cell r="A452" t="str">
            <v>5206</v>
          </cell>
          <cell r="B452" t="str">
            <v>Несебър</v>
          </cell>
        </row>
        <row r="453">
          <cell r="A453" t="str">
            <v>5207</v>
          </cell>
          <cell r="B453" t="str">
            <v>Поморие</v>
          </cell>
        </row>
        <row r="454">
          <cell r="A454" t="str">
            <v>5208</v>
          </cell>
          <cell r="B454" t="str">
            <v>Приморско</v>
          </cell>
        </row>
        <row r="455">
          <cell r="A455" t="str">
            <v>5209</v>
          </cell>
          <cell r="B455" t="str">
            <v>Руен</v>
          </cell>
        </row>
        <row r="456">
          <cell r="A456" t="str">
            <v>5210</v>
          </cell>
          <cell r="B456" t="str">
            <v>Созопол</v>
          </cell>
        </row>
        <row r="457">
          <cell r="A457" t="str">
            <v>5211</v>
          </cell>
          <cell r="B457" t="str">
            <v>Средец</v>
          </cell>
        </row>
        <row r="458">
          <cell r="A458" t="str">
            <v>5212</v>
          </cell>
          <cell r="B458" t="str">
            <v>Сунгурларе</v>
          </cell>
        </row>
        <row r="459">
          <cell r="A459" t="str">
            <v>5213</v>
          </cell>
          <cell r="B459" t="str">
            <v>Царево</v>
          </cell>
        </row>
        <row r="460">
          <cell r="A460" t="str">
            <v>5301</v>
          </cell>
          <cell r="B460" t="str">
            <v>Аврен</v>
          </cell>
        </row>
        <row r="461">
          <cell r="A461" t="str">
            <v>5302</v>
          </cell>
          <cell r="B461" t="str">
            <v>Аксаково</v>
          </cell>
        </row>
        <row r="462">
          <cell r="A462" t="str">
            <v>5303</v>
          </cell>
          <cell r="B462" t="str">
            <v>Белослав</v>
          </cell>
        </row>
        <row r="463">
          <cell r="A463" t="str">
            <v>5304</v>
          </cell>
          <cell r="B463" t="str">
            <v>Бяла</v>
          </cell>
        </row>
        <row r="464">
          <cell r="A464" t="str">
            <v>5305</v>
          </cell>
          <cell r="B464" t="str">
            <v>Варна</v>
          </cell>
        </row>
        <row r="465">
          <cell r="A465" t="str">
            <v>5306</v>
          </cell>
          <cell r="B465" t="str">
            <v>Ветрино</v>
          </cell>
        </row>
        <row r="466">
          <cell r="A466" t="str">
            <v>5307</v>
          </cell>
          <cell r="B466" t="str">
            <v>Вълчидол</v>
          </cell>
        </row>
        <row r="467">
          <cell r="A467" t="str">
            <v>5308</v>
          </cell>
          <cell r="B467" t="str">
            <v>Девня</v>
          </cell>
        </row>
        <row r="468">
          <cell r="A468" t="str">
            <v>5309</v>
          </cell>
          <cell r="B468" t="str">
            <v>Долни Чифлик</v>
          </cell>
        </row>
        <row r="469">
          <cell r="A469" t="str">
            <v>5310</v>
          </cell>
          <cell r="B469" t="str">
            <v>Дългопол</v>
          </cell>
        </row>
        <row r="470">
          <cell r="A470" t="str">
            <v>5311</v>
          </cell>
          <cell r="B470" t="str">
            <v>Провадия</v>
          </cell>
        </row>
        <row r="471">
          <cell r="A471" t="str">
            <v>5312</v>
          </cell>
          <cell r="B471" t="str">
            <v>Суворово</v>
          </cell>
        </row>
        <row r="472">
          <cell r="A472" t="str">
            <v>5401</v>
          </cell>
          <cell r="B472" t="str">
            <v>Велико Търново</v>
          </cell>
        </row>
        <row r="473">
          <cell r="A473" t="str">
            <v>5402</v>
          </cell>
          <cell r="B473" t="str">
            <v>Горна Оряховица</v>
          </cell>
        </row>
        <row r="474">
          <cell r="A474" t="str">
            <v>5403</v>
          </cell>
          <cell r="B474" t="str">
            <v>Елена</v>
          </cell>
        </row>
        <row r="475">
          <cell r="A475" t="str">
            <v>5404</v>
          </cell>
          <cell r="B475" t="str">
            <v>Златарица</v>
          </cell>
        </row>
        <row r="476">
          <cell r="A476" t="str">
            <v>5405</v>
          </cell>
          <cell r="B476" t="str">
            <v>Лясковец</v>
          </cell>
        </row>
        <row r="477">
          <cell r="A477" t="str">
            <v>5406</v>
          </cell>
          <cell r="B477" t="str">
            <v>Павликени</v>
          </cell>
        </row>
        <row r="478">
          <cell r="A478" t="str">
            <v>5407</v>
          </cell>
          <cell r="B478" t="str">
            <v>Полски Тръмбеш</v>
          </cell>
        </row>
        <row r="479">
          <cell r="A479" t="str">
            <v>5408</v>
          </cell>
          <cell r="B479" t="str">
            <v>Свищов</v>
          </cell>
        </row>
        <row r="480">
          <cell r="A480" t="str">
            <v>5409</v>
          </cell>
          <cell r="B480" t="str">
            <v>Стражица</v>
          </cell>
        </row>
        <row r="481">
          <cell r="A481" t="str">
            <v>5410</v>
          </cell>
          <cell r="B481" t="str">
            <v>Сухиндол</v>
          </cell>
        </row>
        <row r="482">
          <cell r="A482" t="str">
            <v>5501</v>
          </cell>
          <cell r="B482" t="str">
            <v>Белоградчик</v>
          </cell>
        </row>
        <row r="483">
          <cell r="A483" t="str">
            <v>5502</v>
          </cell>
          <cell r="B483" t="str">
            <v>Бойница</v>
          </cell>
        </row>
        <row r="484">
          <cell r="A484" t="str">
            <v>5503</v>
          </cell>
          <cell r="B484" t="str">
            <v>Брегово</v>
          </cell>
        </row>
        <row r="485">
          <cell r="A485" t="str">
            <v>5504</v>
          </cell>
          <cell r="B485" t="str">
            <v>Видин</v>
          </cell>
        </row>
        <row r="486">
          <cell r="A486" t="str">
            <v>5505</v>
          </cell>
          <cell r="B486" t="str">
            <v>Грамада</v>
          </cell>
        </row>
        <row r="487">
          <cell r="A487" t="str">
            <v>5506</v>
          </cell>
          <cell r="B487" t="str">
            <v>Димово</v>
          </cell>
        </row>
        <row r="488">
          <cell r="A488" t="str">
            <v>5507</v>
          </cell>
          <cell r="B488" t="str">
            <v>Кула</v>
          </cell>
        </row>
        <row r="489">
          <cell r="A489" t="str">
            <v>5508</v>
          </cell>
          <cell r="B489" t="str">
            <v>Макреш</v>
          </cell>
        </row>
        <row r="490">
          <cell r="A490" t="str">
            <v>5509</v>
          </cell>
          <cell r="B490" t="str">
            <v>Ново село</v>
          </cell>
        </row>
        <row r="491">
          <cell r="A491" t="str">
            <v>5510</v>
          </cell>
          <cell r="B491" t="str">
            <v>Ружинци</v>
          </cell>
        </row>
        <row r="492">
          <cell r="A492" t="str">
            <v>5511</v>
          </cell>
          <cell r="B492" t="str">
            <v>Чупрене</v>
          </cell>
        </row>
        <row r="493">
          <cell r="A493" t="str">
            <v>5601</v>
          </cell>
          <cell r="B493" t="str">
            <v>Борован</v>
          </cell>
        </row>
        <row r="494">
          <cell r="A494" t="str">
            <v>5602</v>
          </cell>
          <cell r="B494" t="str">
            <v>Бяла Слатина</v>
          </cell>
        </row>
        <row r="495">
          <cell r="A495" t="str">
            <v>5603</v>
          </cell>
          <cell r="B495" t="str">
            <v>Враца</v>
          </cell>
        </row>
        <row r="496">
          <cell r="A496" t="str">
            <v>5605</v>
          </cell>
          <cell r="B496" t="str">
            <v>Козлодуй</v>
          </cell>
        </row>
        <row r="497">
          <cell r="A497" t="str">
            <v>5606</v>
          </cell>
          <cell r="B497" t="str">
            <v>Криводол</v>
          </cell>
        </row>
        <row r="498">
          <cell r="A498" t="str">
            <v>5607</v>
          </cell>
          <cell r="B498" t="str">
            <v>Мездра</v>
          </cell>
        </row>
        <row r="499">
          <cell r="A499" t="str">
            <v>5608</v>
          </cell>
          <cell r="B499" t="str">
            <v>Мизия</v>
          </cell>
        </row>
        <row r="500">
          <cell r="A500" t="str">
            <v>5609</v>
          </cell>
          <cell r="B500" t="str">
            <v>Оряхово</v>
          </cell>
        </row>
        <row r="501">
          <cell r="A501" t="str">
            <v>5610</v>
          </cell>
          <cell r="B501" t="str">
            <v>Роман</v>
          </cell>
        </row>
        <row r="502">
          <cell r="A502" t="str">
            <v>5611</v>
          </cell>
          <cell r="B502" t="str">
            <v>Хайредин</v>
          </cell>
        </row>
        <row r="503">
          <cell r="A503" t="str">
            <v>5701</v>
          </cell>
          <cell r="B503" t="str">
            <v>Габрово</v>
          </cell>
        </row>
        <row r="504">
          <cell r="A504" t="str">
            <v>5702</v>
          </cell>
          <cell r="B504" t="str">
            <v>Дряново</v>
          </cell>
        </row>
        <row r="505">
          <cell r="A505" t="str">
            <v>5703</v>
          </cell>
          <cell r="B505" t="str">
            <v>Севлиево</v>
          </cell>
        </row>
        <row r="506">
          <cell r="A506" t="str">
            <v>5704</v>
          </cell>
          <cell r="B506" t="str">
            <v>Трявна</v>
          </cell>
        </row>
        <row r="507">
          <cell r="A507" t="str">
            <v>5801</v>
          </cell>
          <cell r="B507" t="str">
            <v>Балчик</v>
          </cell>
        </row>
        <row r="508">
          <cell r="A508" t="str">
            <v>5802</v>
          </cell>
          <cell r="B508" t="str">
            <v>Генерал Тошево</v>
          </cell>
        </row>
        <row r="509">
          <cell r="A509" t="str">
            <v>5803</v>
          </cell>
          <cell r="B509" t="str">
            <v>Добрич</v>
          </cell>
        </row>
        <row r="510">
          <cell r="A510" t="str">
            <v>5804</v>
          </cell>
          <cell r="B510" t="str">
            <v>Добричка</v>
          </cell>
        </row>
        <row r="511">
          <cell r="A511" t="str">
            <v>5805</v>
          </cell>
          <cell r="B511" t="str">
            <v>Каварна</v>
          </cell>
        </row>
        <row r="512">
          <cell r="A512" t="str">
            <v>5806</v>
          </cell>
          <cell r="B512" t="str">
            <v>Крушари</v>
          </cell>
        </row>
        <row r="513">
          <cell r="A513" t="str">
            <v>5807</v>
          </cell>
          <cell r="B513" t="str">
            <v>Тервел</v>
          </cell>
        </row>
        <row r="514">
          <cell r="A514" t="str">
            <v>5808</v>
          </cell>
          <cell r="B514" t="str">
            <v>Шабла</v>
          </cell>
        </row>
        <row r="515">
          <cell r="A515" t="str">
            <v>5901</v>
          </cell>
          <cell r="B515" t="str">
            <v>Ардино</v>
          </cell>
        </row>
        <row r="516">
          <cell r="A516" t="str">
            <v>5902</v>
          </cell>
          <cell r="B516" t="str">
            <v>Джебел</v>
          </cell>
        </row>
        <row r="517">
          <cell r="A517" t="str">
            <v>5903</v>
          </cell>
          <cell r="B517" t="str">
            <v>Кирково</v>
          </cell>
        </row>
        <row r="518">
          <cell r="A518" t="str">
            <v>5904</v>
          </cell>
          <cell r="B518" t="str">
            <v>Крумовград</v>
          </cell>
        </row>
        <row r="519">
          <cell r="A519" t="str">
            <v>5905</v>
          </cell>
          <cell r="B519" t="str">
            <v>Кърджали</v>
          </cell>
        </row>
        <row r="520">
          <cell r="A520" t="str">
            <v>5906</v>
          </cell>
          <cell r="B520" t="str">
            <v>Момчилград</v>
          </cell>
        </row>
        <row r="521">
          <cell r="A521" t="str">
            <v>5907</v>
          </cell>
          <cell r="B521" t="str">
            <v>Черноочене</v>
          </cell>
        </row>
        <row r="522">
          <cell r="A522" t="str">
            <v>6001</v>
          </cell>
          <cell r="B522" t="str">
            <v>Бобовдол</v>
          </cell>
        </row>
        <row r="523">
          <cell r="A523" t="str">
            <v>6002</v>
          </cell>
          <cell r="B523" t="str">
            <v>Бобошево</v>
          </cell>
        </row>
        <row r="524">
          <cell r="A524" t="str">
            <v>6003</v>
          </cell>
          <cell r="B524" t="str">
            <v>Дупница</v>
          </cell>
        </row>
        <row r="525">
          <cell r="A525" t="str">
            <v>6004</v>
          </cell>
          <cell r="B525" t="str">
            <v>Кочериново</v>
          </cell>
        </row>
        <row r="526">
          <cell r="A526" t="str">
            <v>6005</v>
          </cell>
          <cell r="B526" t="str">
            <v>Кюстендил</v>
          </cell>
        </row>
        <row r="527">
          <cell r="A527" t="str">
            <v>6006</v>
          </cell>
          <cell r="B527" t="str">
            <v>Невестино</v>
          </cell>
        </row>
        <row r="528">
          <cell r="A528" t="str">
            <v>6007</v>
          </cell>
          <cell r="B528" t="str">
            <v>Рила</v>
          </cell>
        </row>
        <row r="529">
          <cell r="A529" t="str">
            <v>6008</v>
          </cell>
          <cell r="B529" t="str">
            <v>Сапарева баня</v>
          </cell>
        </row>
        <row r="530">
          <cell r="A530" t="str">
            <v>6009</v>
          </cell>
          <cell r="B530" t="str">
            <v>Трекляно</v>
          </cell>
        </row>
        <row r="531">
          <cell r="A531" t="str">
            <v>6101</v>
          </cell>
          <cell r="B531" t="str">
            <v>Априлци</v>
          </cell>
        </row>
        <row r="532">
          <cell r="A532" t="str">
            <v>6102</v>
          </cell>
          <cell r="B532" t="str">
            <v>Летница</v>
          </cell>
        </row>
        <row r="533">
          <cell r="A533" t="str">
            <v>6103</v>
          </cell>
          <cell r="B533" t="str">
            <v>Ловеч</v>
          </cell>
        </row>
        <row r="534">
          <cell r="A534" t="str">
            <v>6104</v>
          </cell>
          <cell r="B534" t="str">
            <v>Луковит</v>
          </cell>
        </row>
        <row r="535">
          <cell r="A535" t="str">
            <v>6105</v>
          </cell>
          <cell r="B535" t="str">
            <v>Тетевен</v>
          </cell>
        </row>
        <row r="536">
          <cell r="A536" t="str">
            <v>6106</v>
          </cell>
          <cell r="B536" t="str">
            <v>Троян</v>
          </cell>
        </row>
        <row r="537">
          <cell r="A537" t="str">
            <v>6107</v>
          </cell>
          <cell r="B537" t="str">
            <v>Угърчин</v>
          </cell>
        </row>
        <row r="538">
          <cell r="A538" t="str">
            <v>6108</v>
          </cell>
          <cell r="B538" t="str">
            <v>Ябланица</v>
          </cell>
        </row>
        <row r="539">
          <cell r="A539" t="str">
            <v>6201</v>
          </cell>
          <cell r="B539" t="str">
            <v>Берковица</v>
          </cell>
        </row>
        <row r="540">
          <cell r="A540" t="str">
            <v>6202</v>
          </cell>
          <cell r="B540" t="str">
            <v>Бойчиновци</v>
          </cell>
        </row>
        <row r="541">
          <cell r="A541" t="str">
            <v>6203</v>
          </cell>
          <cell r="B541" t="str">
            <v>Брусарци</v>
          </cell>
        </row>
        <row r="542">
          <cell r="A542" t="str">
            <v>6204</v>
          </cell>
          <cell r="B542" t="str">
            <v>Вълчедръм</v>
          </cell>
        </row>
        <row r="543">
          <cell r="A543" t="str">
            <v>6205</v>
          </cell>
          <cell r="B543" t="str">
            <v>Вършец</v>
          </cell>
        </row>
        <row r="544">
          <cell r="A544" t="str">
            <v>6206</v>
          </cell>
          <cell r="B544" t="str">
            <v>Георги Дамяново</v>
          </cell>
        </row>
        <row r="545">
          <cell r="A545" t="str">
            <v>6207</v>
          </cell>
          <cell r="B545" t="str">
            <v>Лом</v>
          </cell>
        </row>
        <row r="546">
          <cell r="A546" t="str">
            <v>6208</v>
          </cell>
          <cell r="B546" t="str">
            <v>Медковец</v>
          </cell>
        </row>
        <row r="547">
          <cell r="A547" t="str">
            <v>6209</v>
          </cell>
          <cell r="B547" t="str">
            <v>Монтана</v>
          </cell>
        </row>
        <row r="548">
          <cell r="A548" t="str">
            <v>6210</v>
          </cell>
          <cell r="B548" t="str">
            <v>Чипровци</v>
          </cell>
        </row>
        <row r="549">
          <cell r="A549" t="str">
            <v>6211</v>
          </cell>
          <cell r="B549" t="str">
            <v>Якимово</v>
          </cell>
        </row>
        <row r="550">
          <cell r="A550" t="str">
            <v>6301</v>
          </cell>
          <cell r="B550" t="str">
            <v>Батак</v>
          </cell>
        </row>
        <row r="551">
          <cell r="A551" t="str">
            <v>6302</v>
          </cell>
          <cell r="B551" t="str">
            <v>Белово</v>
          </cell>
        </row>
        <row r="552">
          <cell r="A552" t="str">
            <v>6303</v>
          </cell>
          <cell r="B552" t="str">
            <v>Брацигово</v>
          </cell>
        </row>
        <row r="553">
          <cell r="A553" t="str">
            <v>6304</v>
          </cell>
          <cell r="B553" t="str">
            <v>Велинград</v>
          </cell>
        </row>
        <row r="554">
          <cell r="A554" t="str">
            <v>6305</v>
          </cell>
          <cell r="B554" t="str">
            <v>Лесичово</v>
          </cell>
        </row>
        <row r="555">
          <cell r="A555" t="str">
            <v>6306</v>
          </cell>
          <cell r="B555" t="str">
            <v>Пазарджик</v>
          </cell>
        </row>
        <row r="556">
          <cell r="A556" t="str">
            <v>6307</v>
          </cell>
          <cell r="B556" t="str">
            <v>Панагюрище</v>
          </cell>
        </row>
        <row r="557">
          <cell r="A557" t="str">
            <v>6308</v>
          </cell>
          <cell r="B557" t="str">
            <v>Пещера</v>
          </cell>
        </row>
        <row r="558">
          <cell r="A558" t="str">
            <v>6309</v>
          </cell>
          <cell r="B558" t="str">
            <v>Ракитово</v>
          </cell>
        </row>
        <row r="559">
          <cell r="A559" t="str">
            <v>6310</v>
          </cell>
          <cell r="B559" t="str">
            <v>Септември</v>
          </cell>
        </row>
        <row r="560">
          <cell r="A560" t="str">
            <v>6311</v>
          </cell>
          <cell r="B560" t="str">
            <v>Стрелча</v>
          </cell>
        </row>
        <row r="561">
          <cell r="A561" t="str">
            <v>6312</v>
          </cell>
          <cell r="B561" t="str">
            <v>Сърница</v>
          </cell>
        </row>
        <row r="562">
          <cell r="A562" t="str">
            <v>6401</v>
          </cell>
          <cell r="B562" t="str">
            <v>Брезник</v>
          </cell>
        </row>
        <row r="563">
          <cell r="A563" t="str">
            <v>6402</v>
          </cell>
          <cell r="B563" t="str">
            <v>Земен</v>
          </cell>
        </row>
        <row r="564">
          <cell r="A564" t="str">
            <v>6403</v>
          </cell>
          <cell r="B564" t="str">
            <v>Ковачевци</v>
          </cell>
        </row>
        <row r="565">
          <cell r="A565" t="str">
            <v>6404</v>
          </cell>
          <cell r="B565" t="str">
            <v>Перник</v>
          </cell>
        </row>
        <row r="566">
          <cell r="A566" t="str">
            <v>6405</v>
          </cell>
          <cell r="B566" t="str">
            <v>Радомир</v>
          </cell>
        </row>
        <row r="567">
          <cell r="A567" t="str">
            <v>6406</v>
          </cell>
          <cell r="B567" t="str">
            <v>Трън</v>
          </cell>
        </row>
        <row r="568">
          <cell r="A568" t="str">
            <v>6501</v>
          </cell>
          <cell r="B568" t="str">
            <v>Белене</v>
          </cell>
        </row>
        <row r="569">
          <cell r="A569" t="str">
            <v>6502</v>
          </cell>
          <cell r="B569" t="str">
            <v>Гулянци</v>
          </cell>
        </row>
        <row r="570">
          <cell r="A570" t="str">
            <v>6503</v>
          </cell>
          <cell r="B570" t="str">
            <v>Долна Митрополия</v>
          </cell>
        </row>
        <row r="571">
          <cell r="A571" t="str">
            <v>6504</v>
          </cell>
          <cell r="B571" t="str">
            <v>Долни Дъбник</v>
          </cell>
        </row>
        <row r="572">
          <cell r="A572" t="str">
            <v>6505</v>
          </cell>
          <cell r="B572" t="str">
            <v>Искър</v>
          </cell>
        </row>
        <row r="573">
          <cell r="A573" t="str">
            <v>6506</v>
          </cell>
          <cell r="B573" t="str">
            <v>Левски</v>
          </cell>
        </row>
        <row r="574">
          <cell r="A574" t="str">
            <v>6507</v>
          </cell>
          <cell r="B574" t="str">
            <v>Никопол</v>
          </cell>
        </row>
        <row r="575">
          <cell r="A575" t="str">
            <v>6508</v>
          </cell>
          <cell r="B575" t="str">
            <v>Плевен</v>
          </cell>
        </row>
        <row r="576">
          <cell r="A576" t="str">
            <v>6509</v>
          </cell>
          <cell r="B576" t="str">
            <v>Пордим</v>
          </cell>
        </row>
        <row r="577">
          <cell r="A577" t="str">
            <v>6510</v>
          </cell>
          <cell r="B577" t="str">
            <v>Червен бряг</v>
          </cell>
        </row>
        <row r="578">
          <cell r="A578" t="str">
            <v>6511</v>
          </cell>
          <cell r="B578" t="str">
            <v>Кнежа</v>
          </cell>
        </row>
        <row r="579">
          <cell r="A579" t="str">
            <v>6601</v>
          </cell>
          <cell r="B579" t="str">
            <v>Асеновград</v>
          </cell>
        </row>
        <row r="580">
          <cell r="A580" t="str">
            <v>6602</v>
          </cell>
          <cell r="B580" t="str">
            <v>Брезово</v>
          </cell>
        </row>
        <row r="581">
          <cell r="A581" t="str">
            <v>6603</v>
          </cell>
          <cell r="B581" t="str">
            <v>Калояново</v>
          </cell>
        </row>
        <row r="582">
          <cell r="A582" t="str">
            <v>6604</v>
          </cell>
          <cell r="B582" t="str">
            <v>Карлово</v>
          </cell>
        </row>
        <row r="583">
          <cell r="A583" t="str">
            <v>6605</v>
          </cell>
          <cell r="B583" t="str">
            <v>Кричим</v>
          </cell>
        </row>
        <row r="584">
          <cell r="A584" t="str">
            <v>6606</v>
          </cell>
          <cell r="B584" t="str">
            <v>Лъки</v>
          </cell>
        </row>
        <row r="585">
          <cell r="A585" t="str">
            <v>6607</v>
          </cell>
          <cell r="B585" t="str">
            <v>Марица</v>
          </cell>
        </row>
        <row r="586">
          <cell r="A586" t="str">
            <v>6608</v>
          </cell>
          <cell r="B586" t="str">
            <v>Перущица</v>
          </cell>
        </row>
        <row r="587">
          <cell r="A587" t="str">
            <v>6609</v>
          </cell>
          <cell r="B587" t="str">
            <v>Пловдив</v>
          </cell>
        </row>
        <row r="588">
          <cell r="A588" t="str">
            <v>6610</v>
          </cell>
          <cell r="B588" t="str">
            <v>Първомай</v>
          </cell>
        </row>
        <row r="589">
          <cell r="A589" t="str">
            <v>6611</v>
          </cell>
          <cell r="B589" t="str">
            <v>Раковски</v>
          </cell>
        </row>
        <row r="590">
          <cell r="A590" t="str">
            <v>6612</v>
          </cell>
          <cell r="B590" t="str">
            <v>Родопи</v>
          </cell>
        </row>
        <row r="591">
          <cell r="A591" t="str">
            <v>6613</v>
          </cell>
          <cell r="B591" t="str">
            <v>Садово</v>
          </cell>
        </row>
        <row r="592">
          <cell r="A592" t="str">
            <v>6614</v>
          </cell>
          <cell r="B592" t="str">
            <v>Стамболийски</v>
          </cell>
        </row>
        <row r="593">
          <cell r="A593" t="str">
            <v>6615</v>
          </cell>
          <cell r="B593" t="str">
            <v>Съединение</v>
          </cell>
        </row>
        <row r="594">
          <cell r="A594" t="str">
            <v>6616</v>
          </cell>
          <cell r="B594" t="str">
            <v>Хисаря</v>
          </cell>
        </row>
        <row r="595">
          <cell r="A595" t="str">
            <v>6617</v>
          </cell>
          <cell r="B595" t="str">
            <v>Куклен</v>
          </cell>
        </row>
        <row r="596">
          <cell r="A596" t="str">
            <v>6618</v>
          </cell>
          <cell r="B596" t="str">
            <v>Сопот</v>
          </cell>
        </row>
        <row r="597">
          <cell r="A597" t="str">
            <v>6701</v>
          </cell>
          <cell r="B597" t="str">
            <v>Завет</v>
          </cell>
        </row>
        <row r="598">
          <cell r="A598" t="str">
            <v>6702</v>
          </cell>
          <cell r="B598" t="str">
            <v>Исперих</v>
          </cell>
        </row>
        <row r="599">
          <cell r="A599" t="str">
            <v>6703</v>
          </cell>
          <cell r="B599" t="str">
            <v>Кубрат</v>
          </cell>
        </row>
        <row r="600">
          <cell r="A600" t="str">
            <v>6704</v>
          </cell>
          <cell r="B600" t="str">
            <v>Лозница</v>
          </cell>
        </row>
        <row r="601">
          <cell r="A601" t="str">
            <v>6705</v>
          </cell>
          <cell r="B601" t="str">
            <v>Разград</v>
          </cell>
        </row>
        <row r="602">
          <cell r="A602" t="str">
            <v>6706</v>
          </cell>
          <cell r="B602" t="str">
            <v>Самуил</v>
          </cell>
        </row>
        <row r="603">
          <cell r="A603" t="str">
            <v>6707</v>
          </cell>
          <cell r="B603" t="str">
            <v>Цар Калоян</v>
          </cell>
        </row>
        <row r="604">
          <cell r="A604" t="str">
            <v>6801</v>
          </cell>
          <cell r="B604" t="str">
            <v>Борово</v>
          </cell>
        </row>
        <row r="605">
          <cell r="A605" t="str">
            <v>6802</v>
          </cell>
          <cell r="B605" t="str">
            <v>Бяла</v>
          </cell>
        </row>
        <row r="606">
          <cell r="A606" t="str">
            <v>6803</v>
          </cell>
          <cell r="B606" t="str">
            <v>Ветово</v>
          </cell>
        </row>
        <row r="607">
          <cell r="A607" t="str">
            <v>6804</v>
          </cell>
          <cell r="B607" t="str">
            <v>Две могили</v>
          </cell>
        </row>
        <row r="608">
          <cell r="A608" t="str">
            <v>6805</v>
          </cell>
          <cell r="B608" t="str">
            <v>Иваново</v>
          </cell>
        </row>
        <row r="609">
          <cell r="A609" t="str">
            <v>6806</v>
          </cell>
          <cell r="B609" t="str">
            <v>Русе</v>
          </cell>
        </row>
        <row r="610">
          <cell r="A610" t="str">
            <v>6807</v>
          </cell>
          <cell r="B610" t="str">
            <v>Сливо поле</v>
          </cell>
        </row>
        <row r="611">
          <cell r="A611" t="str">
            <v>6808</v>
          </cell>
          <cell r="B611" t="str">
            <v>Ценово</v>
          </cell>
        </row>
        <row r="612">
          <cell r="A612" t="str">
            <v>6901</v>
          </cell>
          <cell r="B612" t="str">
            <v>Алфатар</v>
          </cell>
        </row>
        <row r="613">
          <cell r="A613" t="str">
            <v>6902</v>
          </cell>
          <cell r="B613" t="str">
            <v>Главиница</v>
          </cell>
        </row>
        <row r="614">
          <cell r="A614" t="str">
            <v>6903</v>
          </cell>
          <cell r="B614" t="str">
            <v>Дулово</v>
          </cell>
        </row>
        <row r="615">
          <cell r="A615" t="str">
            <v>6904</v>
          </cell>
          <cell r="B615" t="str">
            <v>Кайнарджа</v>
          </cell>
        </row>
        <row r="616">
          <cell r="A616" t="str">
            <v>6905</v>
          </cell>
          <cell r="B616" t="str">
            <v>Силистра</v>
          </cell>
        </row>
        <row r="617">
          <cell r="A617" t="str">
            <v>6906</v>
          </cell>
          <cell r="B617" t="str">
            <v>Ситово</v>
          </cell>
        </row>
        <row r="618">
          <cell r="A618" t="str">
            <v>6907</v>
          </cell>
          <cell r="B618" t="str">
            <v>Тутракан</v>
          </cell>
        </row>
        <row r="619">
          <cell r="A619" t="str">
            <v>7001</v>
          </cell>
          <cell r="B619" t="str">
            <v>Котел</v>
          </cell>
        </row>
        <row r="620">
          <cell r="A620" t="str">
            <v>7002</v>
          </cell>
          <cell r="B620" t="str">
            <v>Нова Загора</v>
          </cell>
        </row>
        <row r="621">
          <cell r="A621" t="str">
            <v>7003</v>
          </cell>
          <cell r="B621" t="str">
            <v>Сливен</v>
          </cell>
        </row>
        <row r="622">
          <cell r="A622" t="str">
            <v>7004</v>
          </cell>
          <cell r="B622" t="str">
            <v>Твърдица</v>
          </cell>
        </row>
        <row r="623">
          <cell r="A623" t="str">
            <v>7101</v>
          </cell>
          <cell r="B623" t="str">
            <v>Баните</v>
          </cell>
        </row>
        <row r="624">
          <cell r="A624" t="str">
            <v>7102</v>
          </cell>
          <cell r="B624" t="str">
            <v>Борино</v>
          </cell>
        </row>
        <row r="625">
          <cell r="A625" t="str">
            <v>7103</v>
          </cell>
          <cell r="B625" t="str">
            <v>Девин</v>
          </cell>
        </row>
        <row r="626">
          <cell r="A626" t="str">
            <v>7104</v>
          </cell>
          <cell r="B626" t="str">
            <v>Доспат</v>
          </cell>
        </row>
        <row r="627">
          <cell r="A627" t="str">
            <v>7105</v>
          </cell>
          <cell r="B627" t="str">
            <v>Златоград</v>
          </cell>
        </row>
        <row r="628">
          <cell r="A628" t="str">
            <v>7106</v>
          </cell>
          <cell r="B628" t="str">
            <v>Мадан</v>
          </cell>
        </row>
        <row r="629">
          <cell r="A629" t="str">
            <v>7107</v>
          </cell>
          <cell r="B629" t="str">
            <v>Неделино</v>
          </cell>
        </row>
        <row r="630">
          <cell r="A630" t="str">
            <v>7108</v>
          </cell>
          <cell r="B630" t="str">
            <v>Рудозем</v>
          </cell>
        </row>
        <row r="631">
          <cell r="A631" t="str">
            <v>7109</v>
          </cell>
          <cell r="B631" t="str">
            <v>Смолян</v>
          </cell>
        </row>
        <row r="632">
          <cell r="A632" t="str">
            <v>7110</v>
          </cell>
          <cell r="B632" t="str">
            <v>Чепеларе</v>
          </cell>
        </row>
        <row r="633">
          <cell r="A633" t="str">
            <v>7201</v>
          </cell>
          <cell r="B633" t="str">
            <v>Район Банкя</v>
          </cell>
        </row>
        <row r="634">
          <cell r="A634" t="str">
            <v>7202</v>
          </cell>
          <cell r="B634" t="str">
            <v>Район Витоша</v>
          </cell>
        </row>
        <row r="635">
          <cell r="A635" t="str">
            <v>7203</v>
          </cell>
          <cell r="B635" t="str">
            <v>Район Възраждане </v>
          </cell>
        </row>
        <row r="636">
          <cell r="A636" t="str">
            <v>7204</v>
          </cell>
          <cell r="B636" t="str">
            <v>Район Връбница</v>
          </cell>
        </row>
        <row r="637">
          <cell r="A637" t="str">
            <v>7205</v>
          </cell>
          <cell r="B637" t="str">
            <v>Район Илинден</v>
          </cell>
        </row>
        <row r="638">
          <cell r="A638" t="str">
            <v>7206</v>
          </cell>
          <cell r="B638" t="str">
            <v>Район Искър</v>
          </cell>
        </row>
        <row r="639">
          <cell r="A639" t="str">
            <v>7207</v>
          </cell>
          <cell r="B639" t="str">
            <v>Район Изгрев</v>
          </cell>
        </row>
        <row r="640">
          <cell r="A640" t="str">
            <v>7208</v>
          </cell>
          <cell r="B640" t="str">
            <v>Район Красна Поляна</v>
          </cell>
        </row>
        <row r="641">
          <cell r="A641" t="str">
            <v>7209</v>
          </cell>
          <cell r="B641" t="str">
            <v>Район Красно село</v>
          </cell>
        </row>
        <row r="642">
          <cell r="A642" t="str">
            <v>7210</v>
          </cell>
          <cell r="B642" t="str">
            <v>Район Кремиковци</v>
          </cell>
        </row>
        <row r="643">
          <cell r="A643" t="str">
            <v>7211</v>
          </cell>
          <cell r="B643" t="str">
            <v>Район Лозенец</v>
          </cell>
        </row>
        <row r="644">
          <cell r="A644" t="str">
            <v>7212</v>
          </cell>
          <cell r="B644" t="str">
            <v>Район Люлин</v>
          </cell>
        </row>
        <row r="645">
          <cell r="A645" t="str">
            <v>7213</v>
          </cell>
          <cell r="B645" t="str">
            <v>Район Младост</v>
          </cell>
        </row>
        <row r="646">
          <cell r="A646" t="str">
            <v>7214</v>
          </cell>
          <cell r="B646" t="str">
            <v>Район Надежда</v>
          </cell>
        </row>
        <row r="647">
          <cell r="A647" t="str">
            <v>7215</v>
          </cell>
          <cell r="B647" t="str">
            <v>Район Нови Искър</v>
          </cell>
        </row>
        <row r="648">
          <cell r="A648" t="str">
            <v>7216</v>
          </cell>
          <cell r="B648" t="str">
            <v>Район Оборище</v>
          </cell>
        </row>
        <row r="649">
          <cell r="A649" t="str">
            <v>7217</v>
          </cell>
          <cell r="B649" t="str">
            <v>Район Овча Купел</v>
          </cell>
        </row>
        <row r="650">
          <cell r="A650" t="str">
            <v>7218</v>
          </cell>
          <cell r="B650" t="str">
            <v>Район Панчарево</v>
          </cell>
        </row>
        <row r="651">
          <cell r="A651" t="str">
            <v>7219</v>
          </cell>
          <cell r="B651" t="str">
            <v>Район Подуяне</v>
          </cell>
        </row>
        <row r="652">
          <cell r="A652" t="str">
            <v>7220</v>
          </cell>
          <cell r="B652" t="str">
            <v>Район Сердика</v>
          </cell>
        </row>
        <row r="653">
          <cell r="A653" t="str">
            <v>7221</v>
          </cell>
          <cell r="B653" t="str">
            <v>Район Слатина</v>
          </cell>
        </row>
        <row r="654">
          <cell r="A654" t="str">
            <v>7222</v>
          </cell>
          <cell r="B654" t="str">
            <v>Район Средец</v>
          </cell>
        </row>
        <row r="655">
          <cell r="A655" t="str">
            <v>7223</v>
          </cell>
          <cell r="B655" t="str">
            <v>Район Студентска</v>
          </cell>
        </row>
        <row r="656">
          <cell r="A656" t="str">
            <v>7224</v>
          </cell>
          <cell r="B656" t="str">
            <v>Район Триадица</v>
          </cell>
        </row>
        <row r="657">
          <cell r="A657" t="str">
            <v>7225</v>
          </cell>
          <cell r="B657" t="str">
            <v>Столична община</v>
          </cell>
        </row>
        <row r="658">
          <cell r="A658" t="str">
            <v>7301</v>
          </cell>
          <cell r="B658" t="str">
            <v>Антон</v>
          </cell>
        </row>
        <row r="659">
          <cell r="A659" t="str">
            <v>7302</v>
          </cell>
          <cell r="B659" t="str">
            <v>Божурище</v>
          </cell>
        </row>
        <row r="660">
          <cell r="A660" t="str">
            <v>7303</v>
          </cell>
          <cell r="B660" t="str">
            <v>Ботевград</v>
          </cell>
        </row>
        <row r="661">
          <cell r="A661" t="str">
            <v>7304</v>
          </cell>
          <cell r="B661" t="str">
            <v>Годеч</v>
          </cell>
        </row>
        <row r="662">
          <cell r="A662" t="str">
            <v>7305</v>
          </cell>
          <cell r="B662" t="str">
            <v>Горна Малина</v>
          </cell>
        </row>
        <row r="663">
          <cell r="A663" t="str">
            <v>7306</v>
          </cell>
          <cell r="B663" t="str">
            <v>Долна Баня</v>
          </cell>
        </row>
        <row r="664">
          <cell r="A664" t="str">
            <v>7307</v>
          </cell>
          <cell r="B664" t="str">
            <v>Драгоман </v>
          </cell>
        </row>
        <row r="665">
          <cell r="A665" t="str">
            <v>7308</v>
          </cell>
          <cell r="B665" t="str">
            <v>Елин Пелин</v>
          </cell>
        </row>
        <row r="666">
          <cell r="A666" t="str">
            <v>7309</v>
          </cell>
          <cell r="B666" t="str">
            <v>Етрополе</v>
          </cell>
        </row>
        <row r="667">
          <cell r="A667" t="str">
            <v>7310</v>
          </cell>
          <cell r="B667" t="str">
            <v>Златица</v>
          </cell>
        </row>
        <row r="668">
          <cell r="A668" t="str">
            <v>7311</v>
          </cell>
          <cell r="B668" t="str">
            <v>Ихтиман</v>
          </cell>
        </row>
        <row r="669">
          <cell r="A669" t="str">
            <v>7312</v>
          </cell>
          <cell r="B669" t="str">
            <v>Копривщица</v>
          </cell>
        </row>
        <row r="670">
          <cell r="A670" t="str">
            <v>7313</v>
          </cell>
          <cell r="B670" t="str">
            <v>Костенец</v>
          </cell>
        </row>
        <row r="671">
          <cell r="A671" t="str">
            <v>7314</v>
          </cell>
          <cell r="B671" t="str">
            <v>Костинброд</v>
          </cell>
        </row>
        <row r="672">
          <cell r="A672" t="str">
            <v>7315</v>
          </cell>
          <cell r="B672" t="str">
            <v>Мирково</v>
          </cell>
        </row>
        <row r="673">
          <cell r="A673" t="str">
            <v>7316</v>
          </cell>
          <cell r="B673" t="str">
            <v>Пирдоп</v>
          </cell>
        </row>
        <row r="674">
          <cell r="A674" t="str">
            <v>7317</v>
          </cell>
          <cell r="B674" t="str">
            <v>Правец</v>
          </cell>
        </row>
        <row r="675">
          <cell r="A675" t="str">
            <v>7318</v>
          </cell>
          <cell r="B675" t="str">
            <v>Самоков</v>
          </cell>
        </row>
        <row r="676">
          <cell r="A676" t="str">
            <v>7319</v>
          </cell>
          <cell r="B676" t="str">
            <v>Своге</v>
          </cell>
        </row>
        <row r="677">
          <cell r="A677" t="str">
            <v>7320</v>
          </cell>
          <cell r="B677" t="str">
            <v>Сливница</v>
          </cell>
        </row>
        <row r="678">
          <cell r="A678" t="str">
            <v>7321</v>
          </cell>
          <cell r="B678" t="str">
            <v>Чавдар</v>
          </cell>
        </row>
        <row r="679">
          <cell r="A679" t="str">
            <v>7322</v>
          </cell>
          <cell r="B679" t="str">
            <v>Челопеч</v>
          </cell>
        </row>
        <row r="680">
          <cell r="A680" t="str">
            <v>7401</v>
          </cell>
          <cell r="B680" t="str">
            <v>Братя Даскалови</v>
          </cell>
        </row>
        <row r="681">
          <cell r="A681" t="str">
            <v>7402</v>
          </cell>
          <cell r="B681" t="str">
            <v>Гурково</v>
          </cell>
        </row>
        <row r="682">
          <cell r="A682" t="str">
            <v>7403</v>
          </cell>
          <cell r="B682" t="str">
            <v>Гълъбово</v>
          </cell>
        </row>
        <row r="683">
          <cell r="A683" t="str">
            <v>7404</v>
          </cell>
          <cell r="B683" t="str">
            <v>Казанлък</v>
          </cell>
        </row>
        <row r="684">
          <cell r="A684" t="str">
            <v>7405</v>
          </cell>
          <cell r="B684" t="str">
            <v>Мъглиж</v>
          </cell>
        </row>
        <row r="685">
          <cell r="A685" t="str">
            <v>7406</v>
          </cell>
          <cell r="B685" t="str">
            <v>Николаево</v>
          </cell>
        </row>
        <row r="686">
          <cell r="A686" t="str">
            <v>7407</v>
          </cell>
          <cell r="B686" t="str">
            <v>Опан</v>
          </cell>
        </row>
        <row r="687">
          <cell r="A687" t="str">
            <v>7408</v>
          </cell>
          <cell r="B687" t="str">
            <v>Павел баня</v>
          </cell>
        </row>
        <row r="688">
          <cell r="A688" t="str">
            <v>7409</v>
          </cell>
          <cell r="B688" t="str">
            <v>Раднево</v>
          </cell>
        </row>
        <row r="689">
          <cell r="A689" t="str">
            <v>7410</v>
          </cell>
          <cell r="B689" t="str">
            <v>Стара Загора</v>
          </cell>
        </row>
        <row r="690">
          <cell r="A690" t="str">
            <v>7411</v>
          </cell>
          <cell r="B690" t="str">
            <v>Чирпан</v>
          </cell>
        </row>
        <row r="691">
          <cell r="A691" t="str">
            <v>7501</v>
          </cell>
          <cell r="B691" t="str">
            <v>Антоново</v>
          </cell>
        </row>
        <row r="692">
          <cell r="A692" t="str">
            <v>7502</v>
          </cell>
          <cell r="B692" t="str">
            <v>Омуртаг</v>
          </cell>
        </row>
        <row r="693">
          <cell r="A693" t="str">
            <v>7503</v>
          </cell>
          <cell r="B693" t="str">
            <v>Опака</v>
          </cell>
        </row>
        <row r="694">
          <cell r="A694" t="str">
            <v>7504</v>
          </cell>
          <cell r="B694" t="str">
            <v>Попово</v>
          </cell>
        </row>
        <row r="695">
          <cell r="A695" t="str">
            <v>7505</v>
          </cell>
          <cell r="B695" t="str">
            <v>Търговище</v>
          </cell>
        </row>
        <row r="696">
          <cell r="A696" t="str">
            <v>7601</v>
          </cell>
          <cell r="B696" t="str">
            <v>Димитровград</v>
          </cell>
        </row>
        <row r="697">
          <cell r="A697" t="str">
            <v>7602</v>
          </cell>
          <cell r="B697" t="str">
            <v>Ивайловград</v>
          </cell>
        </row>
        <row r="698">
          <cell r="A698" t="str">
            <v>7603</v>
          </cell>
          <cell r="B698" t="str">
            <v>Любимец</v>
          </cell>
        </row>
        <row r="699">
          <cell r="A699" t="str">
            <v>7604</v>
          </cell>
          <cell r="B699" t="str">
            <v>Маджарово</v>
          </cell>
        </row>
        <row r="700">
          <cell r="A700" t="str">
            <v>7605</v>
          </cell>
          <cell r="B700" t="str">
            <v>Минерални Бани</v>
          </cell>
        </row>
        <row r="701">
          <cell r="A701" t="str">
            <v>7606</v>
          </cell>
          <cell r="B701" t="str">
            <v>Свиленград</v>
          </cell>
        </row>
        <row r="702">
          <cell r="A702" t="str">
            <v>7607</v>
          </cell>
          <cell r="B702" t="str">
            <v>Симеоновград</v>
          </cell>
        </row>
        <row r="703">
          <cell r="A703" t="str">
            <v>7608</v>
          </cell>
          <cell r="B703" t="str">
            <v>Стамболово</v>
          </cell>
        </row>
        <row r="704">
          <cell r="A704" t="str">
            <v>7609</v>
          </cell>
          <cell r="B704" t="str">
            <v>Тополовград</v>
          </cell>
        </row>
        <row r="705">
          <cell r="A705" t="str">
            <v>7610</v>
          </cell>
          <cell r="B705" t="str">
            <v>Харманли</v>
          </cell>
        </row>
        <row r="706">
          <cell r="A706" t="str">
            <v>7611</v>
          </cell>
          <cell r="B706" t="str">
            <v>Хасково</v>
          </cell>
        </row>
        <row r="707">
          <cell r="A707" t="str">
            <v>7701</v>
          </cell>
          <cell r="B707" t="str">
            <v>Велики Преслав</v>
          </cell>
        </row>
        <row r="708">
          <cell r="A708" t="str">
            <v>7702</v>
          </cell>
          <cell r="B708" t="str">
            <v>Венец</v>
          </cell>
        </row>
        <row r="709">
          <cell r="A709" t="str">
            <v>7703</v>
          </cell>
          <cell r="B709" t="str">
            <v>Върбица</v>
          </cell>
        </row>
        <row r="710">
          <cell r="A710" t="str">
            <v>7704</v>
          </cell>
          <cell r="B710" t="str">
            <v>Каолиново</v>
          </cell>
        </row>
        <row r="711">
          <cell r="A711" t="str">
            <v>7705</v>
          </cell>
          <cell r="B711" t="str">
            <v>Каспичан</v>
          </cell>
        </row>
        <row r="712">
          <cell r="A712" t="str">
            <v>7706</v>
          </cell>
          <cell r="B712" t="str">
            <v>Никола Козлево</v>
          </cell>
        </row>
        <row r="713">
          <cell r="A713" t="str">
            <v>7707</v>
          </cell>
          <cell r="B713" t="str">
            <v>Нови пазар</v>
          </cell>
        </row>
        <row r="714">
          <cell r="A714" t="str">
            <v>7708</v>
          </cell>
          <cell r="B714" t="str">
            <v>Смядово</v>
          </cell>
        </row>
        <row r="715">
          <cell r="A715" t="str">
            <v>7709</v>
          </cell>
          <cell r="B715" t="str">
            <v>Хитрино</v>
          </cell>
        </row>
        <row r="716">
          <cell r="A716" t="str">
            <v>7710</v>
          </cell>
          <cell r="B716" t="str">
            <v>Шумен</v>
          </cell>
        </row>
        <row r="717">
          <cell r="A717" t="str">
            <v>7801</v>
          </cell>
          <cell r="B717" t="str">
            <v>Болярово</v>
          </cell>
        </row>
        <row r="718">
          <cell r="A718" t="str">
            <v>7802</v>
          </cell>
          <cell r="B718" t="str">
            <v>Елхово</v>
          </cell>
        </row>
        <row r="719">
          <cell r="A719" t="str">
            <v>7803</v>
          </cell>
          <cell r="B719" t="str">
            <v>Стралджа</v>
          </cell>
        </row>
        <row r="720">
          <cell r="A720" t="str">
            <v>7804</v>
          </cell>
          <cell r="B720" t="str">
            <v>Тунджа</v>
          </cell>
        </row>
        <row r="721">
          <cell r="A721" t="str">
            <v>7805</v>
          </cell>
          <cell r="B721" t="str">
            <v>Ямбол</v>
          </cell>
        </row>
        <row r="724">
          <cell r="B724">
            <v>44957</v>
          </cell>
        </row>
        <row r="725">
          <cell r="B725">
            <v>44985</v>
          </cell>
        </row>
        <row r="726">
          <cell r="B726">
            <v>45016</v>
          </cell>
        </row>
        <row r="727">
          <cell r="B727">
            <v>45046</v>
          </cell>
        </row>
        <row r="728">
          <cell r="B728">
            <v>45077</v>
          </cell>
        </row>
        <row r="729">
          <cell r="B729">
            <v>45107</v>
          </cell>
        </row>
        <row r="730">
          <cell r="B730">
            <v>45138</v>
          </cell>
        </row>
        <row r="731">
          <cell r="B731">
            <v>45169</v>
          </cell>
        </row>
        <row r="732">
          <cell r="B732">
            <v>45199</v>
          </cell>
        </row>
        <row r="733">
          <cell r="B733">
            <v>45230</v>
          </cell>
        </row>
        <row r="734">
          <cell r="B734">
            <v>45260</v>
          </cell>
        </row>
        <row r="735">
          <cell r="B735">
            <v>45291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showZeros="0" tabSelected="1" zoomScale="75" zoomScaleNormal="75" workbookViewId="0" topLeftCell="B6">
      <selection activeCell="B47" sqref="B47"/>
    </sheetView>
  </sheetViews>
  <sheetFormatPr defaultColWidth="9.00390625" defaultRowHeight="12.75"/>
  <cols>
    <col min="1" max="1" width="3.875" style="4" hidden="1" customWidth="1"/>
    <col min="2" max="2" width="81.75390625" style="3" customWidth="1"/>
    <col min="3" max="3" width="3.25390625" style="3" hidden="1" customWidth="1"/>
    <col min="4" max="4" width="4.125" style="3" hidden="1" customWidth="1"/>
    <col min="5" max="6" width="19.125" style="5" customWidth="1"/>
    <col min="7" max="10" width="19.00390625" style="5" customWidth="1"/>
    <col min="11" max="13" width="23.125" style="5" hidden="1" customWidth="1"/>
    <col min="14" max="14" width="5.75390625" style="3" customWidth="1"/>
    <col min="15" max="15" width="55.625" style="4" customWidth="1"/>
    <col min="16" max="16" width="13.75390625" style="3" hidden="1" customWidth="1"/>
    <col min="17" max="17" width="5.75390625" style="3" customWidth="1"/>
    <col min="18" max="18" width="14.375" style="1" customWidth="1"/>
    <col min="19" max="19" width="13.375" style="1" customWidth="1"/>
    <col min="20" max="21" width="11.125" style="1" customWidth="1"/>
    <col min="22" max="22" width="16.25390625" style="1" hidden="1" customWidth="1"/>
    <col min="23" max="23" width="15.00390625" style="1" hidden="1" customWidth="1"/>
    <col min="24" max="24" width="15.00390625" style="2" customWidth="1"/>
    <col min="25" max="25" width="15.75390625" style="1" hidden="1" customWidth="1"/>
    <col min="26" max="26" width="15.25390625" style="1" hidden="1" customWidth="1"/>
    <col min="27" max="16384" width="9.125" style="1" customWidth="1"/>
  </cols>
  <sheetData>
    <row r="1" spans="2:17" ht="18.75" hidden="1">
      <c r="B1" s="444"/>
      <c r="C1" s="444"/>
      <c r="D1" s="444"/>
      <c r="E1" s="15"/>
      <c r="F1" s="446"/>
      <c r="G1" s="446"/>
      <c r="H1" s="446"/>
      <c r="I1" s="15"/>
      <c r="J1" s="15"/>
      <c r="N1" s="4"/>
      <c r="O1" s="444"/>
      <c r="Q1" s="4"/>
    </row>
    <row r="2" spans="2:17" ht="15.75" hidden="1">
      <c r="B2" s="444"/>
      <c r="C2" s="444"/>
      <c r="D2" s="444"/>
      <c r="E2" s="15"/>
      <c r="F2" s="443"/>
      <c r="G2" s="443"/>
      <c r="H2" s="443"/>
      <c r="I2" s="15"/>
      <c r="J2" s="15"/>
      <c r="N2" s="4"/>
      <c r="O2" s="444"/>
      <c r="Q2" s="4"/>
    </row>
    <row r="3" spans="2:17" ht="21.75" customHeight="1" hidden="1">
      <c r="B3" s="444"/>
      <c r="C3" s="444"/>
      <c r="D3" s="444"/>
      <c r="E3" s="15"/>
      <c r="F3" s="443"/>
      <c r="G3" s="443"/>
      <c r="H3" s="443"/>
      <c r="I3" s="15"/>
      <c r="J3" s="15"/>
      <c r="N3" s="4"/>
      <c r="Q3" s="4"/>
    </row>
    <row r="4" spans="2:17" ht="15.75" hidden="1">
      <c r="B4" s="444"/>
      <c r="C4" s="444"/>
      <c r="D4" s="444"/>
      <c r="E4" s="15"/>
      <c r="F4" s="443"/>
      <c r="G4" s="443"/>
      <c r="H4" s="443"/>
      <c r="I4" s="15"/>
      <c r="J4" s="15"/>
      <c r="N4" s="4"/>
      <c r="O4" s="445"/>
      <c r="Q4" s="4"/>
    </row>
    <row r="5" spans="2:17" ht="18" customHeight="1" hidden="1">
      <c r="B5" s="444"/>
      <c r="C5" s="444"/>
      <c r="D5" s="444"/>
      <c r="E5" s="15"/>
      <c r="F5" s="443"/>
      <c r="G5" s="443"/>
      <c r="H5" s="443"/>
      <c r="I5" s="15"/>
      <c r="J5" s="15"/>
      <c r="N5" s="4"/>
      <c r="O5" s="415"/>
      <c r="Q5" s="4"/>
    </row>
    <row r="6" spans="2:17" ht="20.25">
      <c r="B6" s="444"/>
      <c r="C6" s="444"/>
      <c r="D6" s="444"/>
      <c r="E6" s="15"/>
      <c r="F6" s="443"/>
      <c r="G6" s="443"/>
      <c r="H6" s="443"/>
      <c r="I6" s="15"/>
      <c r="J6" s="15"/>
      <c r="N6" s="4"/>
      <c r="O6" s="437"/>
      <c r="Q6" s="4"/>
    </row>
    <row r="7" spans="2:17" ht="9" customHeight="1" hidden="1">
      <c r="B7" s="437"/>
      <c r="C7" s="437"/>
      <c r="D7" s="437"/>
      <c r="E7" s="15"/>
      <c r="F7" s="15"/>
      <c r="G7" s="15"/>
      <c r="H7" s="15"/>
      <c r="I7" s="15"/>
      <c r="J7" s="15"/>
      <c r="N7" s="4"/>
      <c r="P7" s="4"/>
      <c r="Q7" s="4"/>
    </row>
    <row r="8" spans="2:17" ht="22.5" customHeight="1" thickBot="1">
      <c r="B8" s="442" t="str">
        <f>VLOOKUP(E15,SMETKA,3,FALSE)</f>
        <v>                                  ОТЧЕТ ЗА КАСОВОТО ИЗПЪЛНЕНИЕ НА БЮДЖЕТА</v>
      </c>
      <c r="C8" s="441"/>
      <c r="D8" s="441"/>
      <c r="E8" s="440"/>
      <c r="F8" s="440"/>
      <c r="G8" s="440"/>
      <c r="H8" s="440"/>
      <c r="I8" s="440"/>
      <c r="J8" s="439"/>
      <c r="K8" s="438"/>
      <c r="L8" s="438"/>
      <c r="M8" s="438"/>
      <c r="N8" s="4"/>
      <c r="P8" s="4"/>
      <c r="Q8" s="4"/>
    </row>
    <row r="9" spans="2:17" ht="12" customHeight="1" thickTop="1">
      <c r="B9" s="437"/>
      <c r="C9" s="437"/>
      <c r="D9" s="437"/>
      <c r="E9" s="436"/>
      <c r="F9" s="436"/>
      <c r="G9" s="436"/>
      <c r="H9" s="436"/>
      <c r="I9" s="436"/>
      <c r="J9" s="436"/>
      <c r="K9" s="34"/>
      <c r="L9" s="34"/>
      <c r="M9" s="34"/>
      <c r="N9" s="4"/>
      <c r="P9" s="4"/>
      <c r="Q9" s="4"/>
    </row>
    <row r="10" spans="2:17" ht="18.75">
      <c r="B10" s="426"/>
      <c r="C10" s="426"/>
      <c r="D10" s="426"/>
      <c r="E10" s="15"/>
      <c r="F10" s="435"/>
      <c r="G10" s="435"/>
      <c r="H10" s="435"/>
      <c r="I10" s="15"/>
      <c r="J10" s="15"/>
      <c r="N10" s="4"/>
      <c r="O10" s="426"/>
      <c r="Q10" s="4"/>
    </row>
    <row r="11" spans="2:21" ht="23.25" customHeight="1">
      <c r="B11" s="434" t="str">
        <f>+'[1]OTCHET'!B9</f>
        <v>РЕГИОНАЛНА ИНСПЕКЦИЯ ПО ОКОЛНАТА СРЕДА И ВОДИТЕ</v>
      </c>
      <c r="C11" s="434"/>
      <c r="D11" s="434"/>
      <c r="E11" s="433" t="s">
        <v>174</v>
      </c>
      <c r="F11" s="432">
        <f>'[1]OTCHET'!F9</f>
        <v>45291</v>
      </c>
      <c r="G11" s="431" t="s">
        <v>173</v>
      </c>
      <c r="H11" s="430">
        <f>+'[1]OTCHET'!H9</f>
        <v>414414</v>
      </c>
      <c r="I11" s="447">
        <f>+'[1]OTCHET'!I9</f>
        <v>0</v>
      </c>
      <c r="J11" s="448"/>
      <c r="K11" s="429"/>
      <c r="L11" s="429"/>
      <c r="N11" s="4"/>
      <c r="O11" s="428"/>
      <c r="Q11" s="4"/>
      <c r="R11" s="280"/>
      <c r="S11" s="280"/>
      <c r="T11" s="280"/>
      <c r="U11" s="280"/>
    </row>
    <row r="12" spans="2:21" ht="23.25" customHeight="1">
      <c r="B12" s="427" t="s">
        <v>172</v>
      </c>
      <c r="C12" s="421"/>
      <c r="D12" s="426"/>
      <c r="E12" s="15"/>
      <c r="F12" s="425"/>
      <c r="G12" s="15"/>
      <c r="H12" s="419"/>
      <c r="I12" s="449" t="s">
        <v>171</v>
      </c>
      <c r="J12" s="449"/>
      <c r="N12" s="4"/>
      <c r="O12" s="421"/>
      <c r="Q12" s="4"/>
      <c r="R12" s="280"/>
      <c r="S12" s="280"/>
      <c r="T12" s="280"/>
      <c r="U12" s="280"/>
    </row>
    <row r="13" spans="2:21" ht="23.25" customHeight="1">
      <c r="B13" s="424" t="str">
        <f>+'[1]OTCHET'!B12</f>
        <v>Министерство на околната среда и водите</v>
      </c>
      <c r="C13" s="421"/>
      <c r="D13" s="421"/>
      <c r="E13" s="423" t="str">
        <f>+'[1]OTCHET'!E12</f>
        <v>код по ЕБК:</v>
      </c>
      <c r="F13" s="422" t="str">
        <f>+'[1]OTCHET'!F12</f>
        <v>1900</v>
      </c>
      <c r="G13" s="15"/>
      <c r="H13" s="419"/>
      <c r="I13" s="450"/>
      <c r="J13" s="450"/>
      <c r="N13" s="4"/>
      <c r="O13" s="421"/>
      <c r="Q13" s="4"/>
      <c r="R13" s="280"/>
      <c r="S13" s="280"/>
      <c r="T13" s="280"/>
      <c r="U13" s="280"/>
    </row>
    <row r="14" spans="2:21" ht="23.25" customHeight="1">
      <c r="B14" s="420" t="s">
        <v>170</v>
      </c>
      <c r="C14" s="415"/>
      <c r="D14" s="415"/>
      <c r="E14" s="415"/>
      <c r="F14" s="415"/>
      <c r="G14" s="415"/>
      <c r="H14" s="419"/>
      <c r="I14" s="450"/>
      <c r="J14" s="450"/>
      <c r="N14" s="4"/>
      <c r="O14" s="415"/>
      <c r="Q14" s="4"/>
      <c r="R14" s="280"/>
      <c r="S14" s="280"/>
      <c r="T14" s="280"/>
      <c r="U14" s="280"/>
    </row>
    <row r="15" spans="2:26" ht="21.75" customHeight="1" thickBot="1">
      <c r="B15" s="418" t="s">
        <v>169</v>
      </c>
      <c r="C15" s="410"/>
      <c r="D15" s="410"/>
      <c r="E15" s="417">
        <f>+'[1]OTCHET'!E15</f>
        <v>0</v>
      </c>
      <c r="F15" s="416" t="str">
        <f>'[1]OTCHET'!F15</f>
        <v>БЮДЖЕТ</v>
      </c>
      <c r="G15" s="415"/>
      <c r="H15" s="411"/>
      <c r="I15" s="411"/>
      <c r="J15" s="414"/>
      <c r="K15" s="413"/>
      <c r="L15" s="413"/>
      <c r="M15" s="412"/>
      <c r="N15" s="411"/>
      <c r="O15" s="410"/>
      <c r="P15" s="368"/>
      <c r="Q15" s="4"/>
      <c r="R15" s="280"/>
      <c r="S15" s="280"/>
      <c r="T15" s="280"/>
      <c r="U15" s="280"/>
      <c r="V15" s="280"/>
      <c r="W15" s="280"/>
      <c r="Y15" s="280"/>
      <c r="Z15" s="280"/>
    </row>
    <row r="16" spans="1:26" ht="16.5" thickBot="1">
      <c r="A16" s="282"/>
      <c r="B16" s="409"/>
      <c r="C16" s="409"/>
      <c r="D16" s="409"/>
      <c r="E16" s="408"/>
      <c r="F16" s="408"/>
      <c r="G16" s="408"/>
      <c r="H16" s="408"/>
      <c r="I16" s="408"/>
      <c r="J16" s="407" t="s">
        <v>168</v>
      </c>
      <c r="K16" s="406"/>
      <c r="L16" s="406"/>
      <c r="M16" s="405"/>
      <c r="N16" s="404"/>
      <c r="O16" s="403"/>
      <c r="P16" s="283"/>
      <c r="Q16" s="4"/>
      <c r="R16" s="280"/>
      <c r="S16" s="280"/>
      <c r="T16" s="280"/>
      <c r="U16" s="280"/>
      <c r="V16" s="280"/>
      <c r="W16" s="280"/>
      <c r="Y16" s="280"/>
      <c r="Z16" s="280"/>
    </row>
    <row r="17" spans="1:26" ht="22.5" customHeight="1">
      <c r="A17" s="282"/>
      <c r="B17" s="402"/>
      <c r="C17" s="401" t="s">
        <v>167</v>
      </c>
      <c r="D17" s="401"/>
      <c r="E17" s="453" t="s">
        <v>166</v>
      </c>
      <c r="F17" s="455" t="s">
        <v>165</v>
      </c>
      <c r="G17" s="400" t="s">
        <v>164</v>
      </c>
      <c r="H17" s="399"/>
      <c r="I17" s="398"/>
      <c r="J17" s="397"/>
      <c r="K17" s="396"/>
      <c r="L17" s="396"/>
      <c r="M17" s="396"/>
      <c r="N17" s="395"/>
      <c r="O17" s="394" t="s">
        <v>163</v>
      </c>
      <c r="P17" s="378"/>
      <c r="Q17" s="4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1:26" ht="47.25" customHeight="1">
      <c r="A18" s="282"/>
      <c r="B18" s="393" t="s">
        <v>162</v>
      </c>
      <c r="C18" s="392"/>
      <c r="D18" s="392"/>
      <c r="E18" s="454"/>
      <c r="F18" s="456"/>
      <c r="G18" s="391" t="s">
        <v>161</v>
      </c>
      <c r="H18" s="390" t="s">
        <v>160</v>
      </c>
      <c r="I18" s="390" t="s">
        <v>159</v>
      </c>
      <c r="J18" s="389" t="s">
        <v>158</v>
      </c>
      <c r="K18" s="388" t="s">
        <v>157</v>
      </c>
      <c r="L18" s="388" t="s">
        <v>157</v>
      </c>
      <c r="M18" s="388"/>
      <c r="N18" s="380"/>
      <c r="O18" s="387"/>
      <c r="P18" s="378"/>
      <c r="Q18" s="283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1:26" ht="15.75" hidden="1">
      <c r="A19" s="282"/>
      <c r="B19" s="386"/>
      <c r="C19" s="386"/>
      <c r="D19" s="386"/>
      <c r="E19" s="385"/>
      <c r="F19" s="385"/>
      <c r="G19" s="384"/>
      <c r="H19" s="383"/>
      <c r="I19" s="383"/>
      <c r="J19" s="382"/>
      <c r="K19" s="381"/>
      <c r="L19" s="381"/>
      <c r="M19" s="381"/>
      <c r="N19" s="380"/>
      <c r="O19" s="379"/>
      <c r="P19" s="378"/>
      <c r="Q19" s="283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1:26" ht="16.5" thickBot="1">
      <c r="A20" s="282"/>
      <c r="B20" s="377" t="s">
        <v>156</v>
      </c>
      <c r="C20" s="376"/>
      <c r="D20" s="376"/>
      <c r="E20" s="375" t="s">
        <v>155</v>
      </c>
      <c r="F20" s="375" t="s">
        <v>154</v>
      </c>
      <c r="G20" s="374" t="s">
        <v>153</v>
      </c>
      <c r="H20" s="373" t="s">
        <v>152</v>
      </c>
      <c r="I20" s="373" t="s">
        <v>151</v>
      </c>
      <c r="J20" s="372" t="s">
        <v>150</v>
      </c>
      <c r="K20" s="371" t="s">
        <v>149</v>
      </c>
      <c r="L20" s="371" t="s">
        <v>148</v>
      </c>
      <c r="M20" s="371" t="s">
        <v>148</v>
      </c>
      <c r="N20" s="370"/>
      <c r="O20" s="369"/>
      <c r="P20" s="368"/>
      <c r="Q20" s="283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1:26" ht="15.75">
      <c r="A21" s="282"/>
      <c r="B21" s="367"/>
      <c r="C21" s="367"/>
      <c r="D21" s="367"/>
      <c r="E21" s="366"/>
      <c r="F21" s="366"/>
      <c r="G21" s="365"/>
      <c r="H21" s="364"/>
      <c r="I21" s="364"/>
      <c r="J21" s="363"/>
      <c r="K21" s="362"/>
      <c r="L21" s="362"/>
      <c r="M21" s="362"/>
      <c r="N21" s="361"/>
      <c r="O21" s="360"/>
      <c r="P21" s="359"/>
      <c r="Q21" s="283"/>
      <c r="R21" s="280"/>
      <c r="S21" s="280"/>
      <c r="T21" s="280"/>
      <c r="U21" s="280"/>
      <c r="V21" s="280"/>
      <c r="W21" s="280"/>
      <c r="X21" s="280"/>
      <c r="Y21" s="280"/>
      <c r="Z21" s="280"/>
    </row>
    <row r="22" spans="1:26" ht="19.5" thickBot="1">
      <c r="A22" s="282">
        <v>10</v>
      </c>
      <c r="B22" s="148" t="s">
        <v>147</v>
      </c>
      <c r="C22" s="358" t="s">
        <v>146</v>
      </c>
      <c r="D22" s="357"/>
      <c r="E22" s="356">
        <f aca="true" t="shared" si="0" ref="E22:J22">+E23+E25+E36+E37</f>
        <v>98159</v>
      </c>
      <c r="F22" s="356">
        <f t="shared" si="0"/>
        <v>125634</v>
      </c>
      <c r="G22" s="355">
        <f t="shared" si="0"/>
        <v>127291</v>
      </c>
      <c r="H22" s="354">
        <f t="shared" si="0"/>
        <v>0</v>
      </c>
      <c r="I22" s="354">
        <f t="shared" si="0"/>
        <v>43</v>
      </c>
      <c r="J22" s="353">
        <f t="shared" si="0"/>
        <v>-1700</v>
      </c>
      <c r="K22" s="59">
        <f>+K23+K25+K35+K36+K37</f>
        <v>0</v>
      </c>
      <c r="L22" s="59">
        <f>+L23+L25+L35+L36+L37</f>
        <v>0</v>
      </c>
      <c r="M22" s="59">
        <f>+M23+M25+M35+M36</f>
        <v>0</v>
      </c>
      <c r="N22" s="352"/>
      <c r="O22" s="351" t="s">
        <v>146</v>
      </c>
      <c r="P22" s="350"/>
      <c r="Q22" s="283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1:26" ht="16.5" thickTop="1">
      <c r="A23" s="282">
        <v>15</v>
      </c>
      <c r="B23" s="349" t="s">
        <v>145</v>
      </c>
      <c r="C23" s="349" t="s">
        <v>144</v>
      </c>
      <c r="D23" s="349"/>
      <c r="E23" s="348">
        <f>'[1]OTCHET'!E22+'[1]OTCHET'!E28+'[1]OTCHET'!E33+'[1]OTCHET'!E39+'[1]OTCHET'!E47+'[1]OTCHET'!E52+'[1]OTCHET'!E58+'[1]OTCHET'!E61+'[1]OTCHET'!E64+'[1]OTCHET'!E65+'[1]OTCHET'!E72+'[1]OTCHET'!E73</f>
        <v>0</v>
      </c>
      <c r="F23" s="348">
        <f>+G23+H23+I23+J23</f>
        <v>0</v>
      </c>
      <c r="G23" s="347">
        <f>'[1]OTCHET'!G22+'[1]OTCHET'!G28+'[1]OTCHET'!G33+'[1]OTCHET'!G39+'[1]OTCHET'!G47+'[1]OTCHET'!G52+'[1]OTCHET'!G58+'[1]OTCHET'!G61+'[1]OTCHET'!G64+'[1]OTCHET'!G65+'[1]OTCHET'!G72+'[1]OTCHET'!G73</f>
        <v>0</v>
      </c>
      <c r="H23" s="346">
        <f>'[1]OTCHET'!H22+'[1]OTCHET'!H28+'[1]OTCHET'!H33+'[1]OTCHET'!H39+'[1]OTCHET'!H47+'[1]OTCHET'!H52+'[1]OTCHET'!H58+'[1]OTCHET'!H61+'[1]OTCHET'!H64+'[1]OTCHET'!H65+'[1]OTCHET'!H72+'[1]OTCHET'!H73</f>
        <v>0</v>
      </c>
      <c r="I23" s="346">
        <f>'[1]OTCHET'!I22+'[1]OTCHET'!I28+'[1]OTCHET'!I33+'[1]OTCHET'!I39+'[1]OTCHET'!I47+'[1]OTCHET'!I52+'[1]OTCHET'!I58+'[1]OTCHET'!I61+'[1]OTCHET'!I64+'[1]OTCHET'!I65+'[1]OTCHET'!I72+'[1]OTCHET'!I73</f>
        <v>0</v>
      </c>
      <c r="J23" s="345">
        <f>'[1]OTCHET'!J22+'[1]OTCHET'!J28+'[1]OTCHET'!J33+'[1]OTCHET'!J39+'[1]OTCHET'!J47+'[1]OTCHET'!J52+'[1]OTCHET'!J58+'[1]OTCHET'!J61+'[1]OTCHET'!J64+'[1]OTCHET'!J65+'[1]OTCHET'!J72+'[1]OTCHET'!J73</f>
        <v>0</v>
      </c>
      <c r="K23" s="344"/>
      <c r="L23" s="344"/>
      <c r="M23" s="344"/>
      <c r="N23" s="191"/>
      <c r="O23" s="264" t="s">
        <v>144</v>
      </c>
      <c r="P23" s="11"/>
      <c r="Q23" s="283"/>
      <c r="R23" s="280"/>
      <c r="S23" s="280"/>
      <c r="T23" s="280"/>
      <c r="U23" s="280"/>
      <c r="V23" s="280"/>
      <c r="W23" s="280"/>
      <c r="X23" s="280"/>
      <c r="Y23" s="280"/>
      <c r="Z23" s="280"/>
    </row>
    <row r="24" spans="1:26" ht="16.5" customHeight="1" hidden="1">
      <c r="A24" s="282"/>
      <c r="B24" s="77" t="s">
        <v>143</v>
      </c>
      <c r="C24" s="77" t="s">
        <v>74</v>
      </c>
      <c r="D24" s="77"/>
      <c r="E24" s="76"/>
      <c r="F24" s="76">
        <f>+G24+H24+I24+J24</f>
        <v>0</v>
      </c>
      <c r="G24" s="75"/>
      <c r="H24" s="74"/>
      <c r="I24" s="74"/>
      <c r="J24" s="73"/>
      <c r="K24" s="256"/>
      <c r="L24" s="256"/>
      <c r="M24" s="256"/>
      <c r="N24" s="191"/>
      <c r="O24" s="71" t="s">
        <v>74</v>
      </c>
      <c r="P24" s="11"/>
      <c r="Q24" s="283"/>
      <c r="R24" s="280"/>
      <c r="S24" s="280"/>
      <c r="T24" s="280"/>
      <c r="U24" s="280"/>
      <c r="V24" s="280"/>
      <c r="W24" s="280"/>
      <c r="X24" s="280"/>
      <c r="Y24" s="280"/>
      <c r="Z24" s="280"/>
    </row>
    <row r="25" spans="1:26" ht="16.5" thickBot="1">
      <c r="A25" s="282">
        <v>20</v>
      </c>
      <c r="B25" s="343" t="s">
        <v>142</v>
      </c>
      <c r="C25" s="343" t="s">
        <v>141</v>
      </c>
      <c r="D25" s="343"/>
      <c r="E25" s="342">
        <f aca="true" t="shared" si="1" ref="E25:M25">+E26+E30+E31+E32+E33</f>
        <v>98159</v>
      </c>
      <c r="F25" s="342">
        <f t="shared" si="1"/>
        <v>125634</v>
      </c>
      <c r="G25" s="341">
        <f t="shared" si="1"/>
        <v>127291</v>
      </c>
      <c r="H25" s="340">
        <f t="shared" si="1"/>
        <v>0</v>
      </c>
      <c r="I25" s="340">
        <f t="shared" si="1"/>
        <v>43</v>
      </c>
      <c r="J25" s="339">
        <f t="shared" si="1"/>
        <v>-1700</v>
      </c>
      <c r="K25" s="59">
        <f t="shared" si="1"/>
        <v>0</v>
      </c>
      <c r="L25" s="59">
        <f t="shared" si="1"/>
        <v>0</v>
      </c>
      <c r="M25" s="59">
        <f t="shared" si="1"/>
        <v>0</v>
      </c>
      <c r="N25" s="191"/>
      <c r="O25" s="338" t="s">
        <v>141</v>
      </c>
      <c r="P25" s="11"/>
      <c r="Q25" s="283"/>
      <c r="R25" s="280"/>
      <c r="S25" s="280"/>
      <c r="T25" s="280"/>
      <c r="U25" s="280"/>
      <c r="V25" s="280"/>
      <c r="W25" s="280"/>
      <c r="X25" s="280"/>
      <c r="Y25" s="280"/>
      <c r="Z25" s="280"/>
    </row>
    <row r="26" spans="1:26" ht="15.75">
      <c r="A26" s="282">
        <v>25</v>
      </c>
      <c r="B26" s="337" t="s">
        <v>140</v>
      </c>
      <c r="C26" s="337" t="s">
        <v>139</v>
      </c>
      <c r="D26" s="337"/>
      <c r="E26" s="336">
        <f>'[1]OTCHET'!E74</f>
        <v>0</v>
      </c>
      <c r="F26" s="336">
        <f aca="true" t="shared" si="2" ref="F26:F37">+G26+H26+I26+J26</f>
        <v>0</v>
      </c>
      <c r="G26" s="335">
        <f>'[1]OTCHET'!G74</f>
        <v>0</v>
      </c>
      <c r="H26" s="334">
        <f>'[1]OTCHET'!H74</f>
        <v>0</v>
      </c>
      <c r="I26" s="334">
        <f>'[1]OTCHET'!I74</f>
        <v>0</v>
      </c>
      <c r="J26" s="333">
        <f>'[1]OTCHET'!J74</f>
        <v>0</v>
      </c>
      <c r="K26" s="256"/>
      <c r="L26" s="256"/>
      <c r="M26" s="256"/>
      <c r="N26" s="191"/>
      <c r="O26" s="332" t="s">
        <v>139</v>
      </c>
      <c r="P26" s="11"/>
      <c r="Q26" s="283"/>
      <c r="R26" s="280"/>
      <c r="S26" s="280"/>
      <c r="T26" s="280"/>
      <c r="U26" s="280"/>
      <c r="V26" s="280"/>
      <c r="W26" s="280"/>
      <c r="X26" s="280"/>
      <c r="Y26" s="280"/>
      <c r="Z26" s="280"/>
    </row>
    <row r="27" spans="1:26" ht="15.75">
      <c r="A27" s="282">
        <v>26</v>
      </c>
      <c r="B27" s="330" t="s">
        <v>138</v>
      </c>
      <c r="C27" s="331" t="s">
        <v>137</v>
      </c>
      <c r="D27" s="330"/>
      <c r="E27" s="329">
        <f>'[1]OTCHET'!E75</f>
        <v>0</v>
      </c>
      <c r="F27" s="329">
        <f t="shared" si="2"/>
        <v>0</v>
      </c>
      <c r="G27" s="328">
        <f>'[1]OTCHET'!G75</f>
        <v>0</v>
      </c>
      <c r="H27" s="327">
        <f>'[1]OTCHET'!H75</f>
        <v>0</v>
      </c>
      <c r="I27" s="327">
        <f>'[1]OTCHET'!I75</f>
        <v>0</v>
      </c>
      <c r="J27" s="326">
        <f>'[1]OTCHET'!J75</f>
        <v>0</v>
      </c>
      <c r="K27" s="325"/>
      <c r="L27" s="325"/>
      <c r="M27" s="325"/>
      <c r="N27" s="191"/>
      <c r="O27" s="324" t="s">
        <v>137</v>
      </c>
      <c r="P27" s="11"/>
      <c r="Q27" s="283"/>
      <c r="R27" s="280"/>
      <c r="S27" s="280"/>
      <c r="T27" s="280"/>
      <c r="U27" s="280"/>
      <c r="V27" s="280"/>
      <c r="W27" s="280"/>
      <c r="X27" s="280"/>
      <c r="Y27" s="280"/>
      <c r="Z27" s="280"/>
    </row>
    <row r="28" spans="1:26" ht="15.75">
      <c r="A28" s="282">
        <v>30</v>
      </c>
      <c r="B28" s="322" t="s">
        <v>136</v>
      </c>
      <c r="C28" s="323" t="s">
        <v>135</v>
      </c>
      <c r="D28" s="322"/>
      <c r="E28" s="321">
        <f>'[1]OTCHET'!E77</f>
        <v>0</v>
      </c>
      <c r="F28" s="321">
        <f t="shared" si="2"/>
        <v>0</v>
      </c>
      <c r="G28" s="320">
        <f>'[1]OTCHET'!G77</f>
        <v>0</v>
      </c>
      <c r="H28" s="319">
        <f>'[1]OTCHET'!H77</f>
        <v>0</v>
      </c>
      <c r="I28" s="319">
        <f>'[1]OTCHET'!I77</f>
        <v>0</v>
      </c>
      <c r="J28" s="318">
        <f>'[1]OTCHET'!J77</f>
        <v>0</v>
      </c>
      <c r="K28" s="225"/>
      <c r="L28" s="225"/>
      <c r="M28" s="225"/>
      <c r="N28" s="191"/>
      <c r="O28" s="317" t="s">
        <v>135</v>
      </c>
      <c r="P28" s="11"/>
      <c r="Q28" s="283"/>
      <c r="R28" s="280"/>
      <c r="S28" s="280"/>
      <c r="T28" s="280"/>
      <c r="U28" s="280"/>
      <c r="V28" s="280"/>
      <c r="W28" s="280"/>
      <c r="X28" s="280"/>
      <c r="Y28" s="280"/>
      <c r="Z28" s="280"/>
    </row>
    <row r="29" spans="1:26" ht="15.75">
      <c r="A29" s="282">
        <v>35</v>
      </c>
      <c r="B29" s="315" t="s">
        <v>134</v>
      </c>
      <c r="C29" s="316" t="s">
        <v>133</v>
      </c>
      <c r="D29" s="315"/>
      <c r="E29" s="314">
        <f>+'[1]OTCHET'!E78+'[1]OTCHET'!E79</f>
        <v>0</v>
      </c>
      <c r="F29" s="314">
        <f t="shared" si="2"/>
        <v>0</v>
      </c>
      <c r="G29" s="313">
        <f>+'[1]OTCHET'!G78+'[1]OTCHET'!G79</f>
        <v>0</v>
      </c>
      <c r="H29" s="312">
        <f>+'[1]OTCHET'!H78+'[1]OTCHET'!H79</f>
        <v>0</v>
      </c>
      <c r="I29" s="312">
        <f>+'[1]OTCHET'!I78+'[1]OTCHET'!I79</f>
        <v>0</v>
      </c>
      <c r="J29" s="311">
        <f>+'[1]OTCHET'!J78+'[1]OTCHET'!J79</f>
        <v>0</v>
      </c>
      <c r="K29" s="225"/>
      <c r="L29" s="225"/>
      <c r="M29" s="225"/>
      <c r="N29" s="191"/>
      <c r="O29" s="310" t="s">
        <v>133</v>
      </c>
      <c r="P29" s="11"/>
      <c r="Q29" s="283"/>
      <c r="R29" s="280"/>
      <c r="S29" s="280"/>
      <c r="T29" s="280"/>
      <c r="U29" s="280"/>
      <c r="V29" s="280"/>
      <c r="W29" s="280"/>
      <c r="X29" s="280"/>
      <c r="Y29" s="280"/>
      <c r="Z29" s="280"/>
    </row>
    <row r="30" spans="1:26" ht="15.75">
      <c r="A30" s="282">
        <v>40</v>
      </c>
      <c r="B30" s="309" t="s">
        <v>132</v>
      </c>
      <c r="C30" s="309" t="s">
        <v>131</v>
      </c>
      <c r="D30" s="309"/>
      <c r="E30" s="308">
        <f>'[1]OTCHET'!E90+'[1]OTCHET'!E93+'[1]OTCHET'!E94</f>
        <v>85000</v>
      </c>
      <c r="F30" s="308">
        <f t="shared" si="2"/>
        <v>115062</v>
      </c>
      <c r="G30" s="229">
        <f>'[1]OTCHET'!G90+'[1]OTCHET'!G93+'[1]OTCHET'!G94</f>
        <v>115020</v>
      </c>
      <c r="H30" s="228">
        <f>'[1]OTCHET'!H90+'[1]OTCHET'!H93+'[1]OTCHET'!H94</f>
        <v>0</v>
      </c>
      <c r="I30" s="228">
        <f>'[1]OTCHET'!I90+'[1]OTCHET'!I93+'[1]OTCHET'!I94</f>
        <v>42</v>
      </c>
      <c r="J30" s="227">
        <f>'[1]OTCHET'!J90+'[1]OTCHET'!J93+'[1]OTCHET'!J94</f>
        <v>0</v>
      </c>
      <c r="K30" s="225"/>
      <c r="L30" s="225"/>
      <c r="M30" s="225"/>
      <c r="N30" s="191"/>
      <c r="O30" s="307" t="s">
        <v>131</v>
      </c>
      <c r="P30" s="11"/>
      <c r="Q30" s="283"/>
      <c r="R30" s="280"/>
      <c r="S30" s="280"/>
      <c r="T30" s="280"/>
      <c r="U30" s="280"/>
      <c r="V30" s="280"/>
      <c r="W30" s="280"/>
      <c r="X30" s="280"/>
      <c r="Y30" s="280"/>
      <c r="Z30" s="280"/>
    </row>
    <row r="31" spans="1:26" ht="15.75">
      <c r="A31" s="282">
        <v>45</v>
      </c>
      <c r="B31" s="306" t="s">
        <v>130</v>
      </c>
      <c r="C31" s="306" t="s">
        <v>129</v>
      </c>
      <c r="D31" s="306"/>
      <c r="E31" s="83">
        <f>'[1]OTCHET'!E106</f>
        <v>12000</v>
      </c>
      <c r="F31" s="83">
        <f t="shared" si="2"/>
        <v>10757</v>
      </c>
      <c r="G31" s="82">
        <f>'[1]OTCHET'!G106</f>
        <v>10757</v>
      </c>
      <c r="H31" s="81">
        <f>'[1]OTCHET'!H106</f>
        <v>0</v>
      </c>
      <c r="I31" s="81">
        <f>'[1]OTCHET'!I106</f>
        <v>0</v>
      </c>
      <c r="J31" s="80">
        <f>'[1]OTCHET'!J106</f>
        <v>0</v>
      </c>
      <c r="K31" s="225"/>
      <c r="L31" s="225"/>
      <c r="M31" s="225"/>
      <c r="N31" s="191"/>
      <c r="O31" s="79" t="s">
        <v>129</v>
      </c>
      <c r="P31" s="11"/>
      <c r="Q31" s="283"/>
      <c r="R31" s="280"/>
      <c r="S31" s="280"/>
      <c r="T31" s="280"/>
      <c r="U31" s="280"/>
      <c r="V31" s="280"/>
      <c r="W31" s="280"/>
      <c r="X31" s="280"/>
      <c r="Y31" s="280"/>
      <c r="Z31" s="280"/>
    </row>
    <row r="32" spans="1:26" ht="15.75">
      <c r="A32" s="282">
        <v>50</v>
      </c>
      <c r="B32" s="306" t="s">
        <v>128</v>
      </c>
      <c r="C32" s="306" t="s">
        <v>127</v>
      </c>
      <c r="D32" s="306"/>
      <c r="E32" s="83">
        <f>'[1]OTCHET'!E110+'[1]OTCHET'!E119+'[1]OTCHET'!E135+'[1]OTCHET'!E136</f>
        <v>1159</v>
      </c>
      <c r="F32" s="83">
        <f t="shared" si="2"/>
        <v>-185</v>
      </c>
      <c r="G32" s="82">
        <f>'[1]OTCHET'!G110+'[1]OTCHET'!G119+'[1]OTCHET'!G135+'[1]OTCHET'!G136</f>
        <v>1514</v>
      </c>
      <c r="H32" s="81">
        <f>'[1]OTCHET'!H110+'[1]OTCHET'!H119+'[1]OTCHET'!H135+'[1]OTCHET'!H136</f>
        <v>0</v>
      </c>
      <c r="I32" s="81">
        <f>'[1]OTCHET'!I110+'[1]OTCHET'!I119+'[1]OTCHET'!I135+'[1]OTCHET'!I136</f>
        <v>1</v>
      </c>
      <c r="J32" s="80">
        <f>'[1]OTCHET'!J110+'[1]OTCHET'!J119+'[1]OTCHET'!J135+'[1]OTCHET'!J136</f>
        <v>-1700</v>
      </c>
      <c r="K32" s="218"/>
      <c r="L32" s="218"/>
      <c r="M32" s="218"/>
      <c r="N32" s="191"/>
      <c r="O32" s="79" t="s">
        <v>127</v>
      </c>
      <c r="P32" s="11"/>
      <c r="Q32" s="283"/>
      <c r="R32" s="280"/>
      <c r="S32" s="280"/>
      <c r="T32" s="280"/>
      <c r="U32" s="280"/>
      <c r="V32" s="280"/>
      <c r="W32" s="280"/>
      <c r="X32" s="280"/>
      <c r="Y32" s="280"/>
      <c r="Z32" s="280"/>
    </row>
    <row r="33" spans="1:26" ht="16.5" thickBot="1">
      <c r="A33" s="282">
        <v>51</v>
      </c>
      <c r="B33" s="304" t="s">
        <v>126</v>
      </c>
      <c r="C33" s="305" t="s">
        <v>125</v>
      </c>
      <c r="D33" s="304"/>
      <c r="E33" s="76">
        <f>'[1]OTCHET'!E123</f>
        <v>0</v>
      </c>
      <c r="F33" s="76">
        <f t="shared" si="2"/>
        <v>0</v>
      </c>
      <c r="G33" s="75">
        <f>'[1]OTCHET'!G123</f>
        <v>0</v>
      </c>
      <c r="H33" s="74">
        <f>'[1]OTCHET'!H123</f>
        <v>0</v>
      </c>
      <c r="I33" s="74">
        <f>'[1]OTCHET'!I123</f>
        <v>0</v>
      </c>
      <c r="J33" s="73">
        <f>'[1]OTCHET'!J123</f>
        <v>0</v>
      </c>
      <c r="K33" s="218"/>
      <c r="L33" s="218"/>
      <c r="M33" s="218"/>
      <c r="N33" s="191"/>
      <c r="O33" s="71" t="s">
        <v>125</v>
      </c>
      <c r="P33" s="11"/>
      <c r="Q33" s="283"/>
      <c r="R33" s="280"/>
      <c r="S33" s="280"/>
      <c r="T33" s="280"/>
      <c r="U33" s="280"/>
      <c r="V33" s="280"/>
      <c r="W33" s="280"/>
      <c r="X33" s="280"/>
      <c r="Y33" s="280"/>
      <c r="Z33" s="280"/>
    </row>
    <row r="34" spans="1:26" ht="16.5" customHeight="1" hidden="1" thickBot="1">
      <c r="A34" s="282">
        <v>52</v>
      </c>
      <c r="B34" s="206"/>
      <c r="C34" s="303"/>
      <c r="D34" s="303"/>
      <c r="E34" s="302"/>
      <c r="F34" s="302">
        <f t="shared" si="2"/>
        <v>0</v>
      </c>
      <c r="G34" s="301"/>
      <c r="H34" s="300"/>
      <c r="I34" s="300"/>
      <c r="J34" s="299"/>
      <c r="K34" s="218"/>
      <c r="L34" s="218"/>
      <c r="M34" s="218"/>
      <c r="N34" s="191"/>
      <c r="O34" s="298"/>
      <c r="P34" s="11"/>
      <c r="Q34" s="283"/>
      <c r="R34" s="280"/>
      <c r="S34" s="280"/>
      <c r="T34" s="280"/>
      <c r="U34" s="280"/>
      <c r="V34" s="280"/>
      <c r="W34" s="280"/>
      <c r="X34" s="280"/>
      <c r="Y34" s="280"/>
      <c r="Z34" s="280"/>
    </row>
    <row r="35" spans="1:26" ht="16.5" customHeight="1" hidden="1" thickBot="1">
      <c r="A35" s="282"/>
      <c r="B35" s="297"/>
      <c r="C35" s="297"/>
      <c r="D35" s="297"/>
      <c r="E35" s="296"/>
      <c r="F35" s="296">
        <f t="shared" si="2"/>
        <v>0</v>
      </c>
      <c r="G35" s="295"/>
      <c r="H35" s="294"/>
      <c r="I35" s="294"/>
      <c r="J35" s="293"/>
      <c r="K35" s="292"/>
      <c r="L35" s="292"/>
      <c r="M35" s="292"/>
      <c r="N35" s="191"/>
      <c r="O35" s="291"/>
      <c r="P35" s="11"/>
      <c r="Q35" s="283"/>
      <c r="R35" s="280"/>
      <c r="S35" s="280"/>
      <c r="T35" s="280"/>
      <c r="U35" s="280"/>
      <c r="V35" s="280"/>
      <c r="W35" s="280"/>
      <c r="X35" s="280"/>
      <c r="Y35" s="280"/>
      <c r="Z35" s="280"/>
    </row>
    <row r="36" spans="1:26" ht="16.5" thickBot="1">
      <c r="A36" s="282">
        <v>60</v>
      </c>
      <c r="B36" s="290" t="s">
        <v>124</v>
      </c>
      <c r="C36" s="290" t="s">
        <v>123</v>
      </c>
      <c r="D36" s="290"/>
      <c r="E36" s="289">
        <f>+'[1]OTCHET'!E137</f>
        <v>0</v>
      </c>
      <c r="F36" s="289">
        <f t="shared" si="2"/>
        <v>0</v>
      </c>
      <c r="G36" s="288">
        <f>+'[1]OTCHET'!G137</f>
        <v>0</v>
      </c>
      <c r="H36" s="287">
        <f>+'[1]OTCHET'!H137</f>
        <v>0</v>
      </c>
      <c r="I36" s="287">
        <f>+'[1]OTCHET'!I137</f>
        <v>0</v>
      </c>
      <c r="J36" s="286">
        <f>+'[1]OTCHET'!J137</f>
        <v>0</v>
      </c>
      <c r="K36" s="285"/>
      <c r="L36" s="285"/>
      <c r="M36" s="285"/>
      <c r="N36" s="62"/>
      <c r="O36" s="284" t="s">
        <v>123</v>
      </c>
      <c r="P36" s="11"/>
      <c r="Q36" s="283"/>
      <c r="R36" s="280"/>
      <c r="S36" s="280"/>
      <c r="T36" s="280"/>
      <c r="U36" s="280"/>
      <c r="V36" s="280"/>
      <c r="W36" s="280"/>
      <c r="X36" s="280"/>
      <c r="Y36" s="280"/>
      <c r="Z36" s="280"/>
    </row>
    <row r="37" spans="1:26" ht="15.75">
      <c r="A37" s="282">
        <v>65</v>
      </c>
      <c r="B37" s="179" t="s">
        <v>122</v>
      </c>
      <c r="C37" s="179" t="s">
        <v>121</v>
      </c>
      <c r="D37" s="179"/>
      <c r="E37" s="177">
        <f>'[1]OTCHET'!E140+'[1]OTCHET'!E149+'[1]OTCHET'!E158</f>
        <v>0</v>
      </c>
      <c r="F37" s="177">
        <f t="shared" si="2"/>
        <v>0</v>
      </c>
      <c r="G37" s="176">
        <f>'[1]OTCHET'!G140+'[1]OTCHET'!G149+'[1]OTCHET'!G158</f>
        <v>0</v>
      </c>
      <c r="H37" s="175">
        <f>'[1]OTCHET'!H140+'[1]OTCHET'!H149+'[1]OTCHET'!H158</f>
        <v>0</v>
      </c>
      <c r="I37" s="175">
        <f>'[1]OTCHET'!I140+'[1]OTCHET'!I149+'[1]OTCHET'!I158</f>
        <v>0</v>
      </c>
      <c r="J37" s="174">
        <f>'[1]OTCHET'!J140+'[1]OTCHET'!J149+'[1]OTCHET'!J158</f>
        <v>0</v>
      </c>
      <c r="K37" s="281"/>
      <c r="L37" s="281"/>
      <c r="M37" s="281"/>
      <c r="N37" s="62"/>
      <c r="O37" s="172" t="s">
        <v>121</v>
      </c>
      <c r="P37" s="11"/>
      <c r="Q37" s="10"/>
      <c r="R37" s="280"/>
      <c r="S37" s="280"/>
      <c r="T37" s="280"/>
      <c r="U37" s="280"/>
      <c r="V37" s="280"/>
      <c r="W37" s="280"/>
      <c r="X37" s="280"/>
      <c r="Y37" s="280"/>
      <c r="Z37" s="280"/>
    </row>
    <row r="38" spans="1:26" ht="19.5" thickBot="1">
      <c r="A38" s="4">
        <v>70</v>
      </c>
      <c r="B38" s="279" t="s">
        <v>120</v>
      </c>
      <c r="C38" s="278" t="s">
        <v>119</v>
      </c>
      <c r="D38" s="277"/>
      <c r="E38" s="276">
        <f aca="true" t="shared" si="3" ref="E38:J38">E39+E43+E44+E46+SUM(E48:E52)+E55</f>
        <v>1343503</v>
      </c>
      <c r="F38" s="276">
        <f t="shared" si="3"/>
        <v>1343344</v>
      </c>
      <c r="G38" s="275">
        <f t="shared" si="3"/>
        <v>1005318</v>
      </c>
      <c r="H38" s="274">
        <f t="shared" si="3"/>
        <v>0</v>
      </c>
      <c r="I38" s="274">
        <f t="shared" si="3"/>
        <v>12977</v>
      </c>
      <c r="J38" s="273">
        <f t="shared" si="3"/>
        <v>325049</v>
      </c>
      <c r="K38" s="272">
        <f>SUM(K40:K54)-K45-K47-K53</f>
        <v>0</v>
      </c>
      <c r="L38" s="272">
        <f>SUM(L40:L54)-L45-L47-L53</f>
        <v>0</v>
      </c>
      <c r="M38" s="272">
        <f>SUM(M40:M53)-M45-M52</f>
        <v>0</v>
      </c>
      <c r="N38" s="191"/>
      <c r="O38" s="271" t="s">
        <v>119</v>
      </c>
      <c r="P38" s="54"/>
      <c r="Q38" s="40"/>
      <c r="R38" s="8"/>
      <c r="S38" s="8"/>
      <c r="T38" s="8"/>
      <c r="U38" s="8"/>
      <c r="V38" s="8"/>
      <c r="W38" s="8"/>
      <c r="X38" s="9"/>
      <c r="Y38" s="8"/>
      <c r="Z38" s="8"/>
    </row>
    <row r="39" spans="1:26" ht="17.25" thickBot="1" thickTop="1">
      <c r="A39" s="4">
        <v>75</v>
      </c>
      <c r="B39" s="269" t="s">
        <v>118</v>
      </c>
      <c r="C39" s="270" t="s">
        <v>115</v>
      </c>
      <c r="D39" s="269"/>
      <c r="E39" s="268">
        <f aca="true" t="shared" si="4" ref="E39:J39">SUM(E40:E42)</f>
        <v>1056601</v>
      </c>
      <c r="F39" s="268">
        <f t="shared" si="4"/>
        <v>1056595</v>
      </c>
      <c r="G39" s="267">
        <f t="shared" si="4"/>
        <v>730175</v>
      </c>
      <c r="H39" s="266">
        <f t="shared" si="4"/>
        <v>0</v>
      </c>
      <c r="I39" s="266">
        <f t="shared" si="4"/>
        <v>1750</v>
      </c>
      <c r="J39" s="265">
        <f t="shared" si="4"/>
        <v>324670</v>
      </c>
      <c r="K39" s="256"/>
      <c r="L39" s="256"/>
      <c r="M39" s="256"/>
      <c r="N39" s="52"/>
      <c r="O39" s="264" t="s">
        <v>117</v>
      </c>
      <c r="P39" s="54"/>
      <c r="Q39" s="40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75</v>
      </c>
      <c r="B40" s="263" t="s">
        <v>116</v>
      </c>
      <c r="C40" s="262" t="s">
        <v>115</v>
      </c>
      <c r="D40" s="261"/>
      <c r="E40" s="260">
        <f>'[1]OTCHET'!E187</f>
        <v>758589</v>
      </c>
      <c r="F40" s="260">
        <f aca="true" t="shared" si="5" ref="F40:F55">+G40+H40+I40+J40</f>
        <v>758588</v>
      </c>
      <c r="G40" s="259">
        <f>'[1]OTCHET'!G187</f>
        <v>684928</v>
      </c>
      <c r="H40" s="258">
        <f>'[1]OTCHET'!H187</f>
        <v>0</v>
      </c>
      <c r="I40" s="258">
        <f>'[1]OTCHET'!I187</f>
        <v>0</v>
      </c>
      <c r="J40" s="257">
        <f>'[1]OTCHET'!J187</f>
        <v>73660</v>
      </c>
      <c r="K40" s="256"/>
      <c r="L40" s="256"/>
      <c r="M40" s="256"/>
      <c r="N40" s="52"/>
      <c r="O40" s="237" t="s">
        <v>115</v>
      </c>
      <c r="P40" s="54"/>
      <c r="Q40" s="40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80</v>
      </c>
      <c r="B41" s="255" t="s">
        <v>114</v>
      </c>
      <c r="C41" s="254" t="s">
        <v>113</v>
      </c>
      <c r="D41" s="253"/>
      <c r="E41" s="252">
        <f>'[1]OTCHET'!E190</f>
        <v>54187</v>
      </c>
      <c r="F41" s="252">
        <f t="shared" si="5"/>
        <v>54187</v>
      </c>
      <c r="G41" s="251">
        <f>'[1]OTCHET'!G190</f>
        <v>45247</v>
      </c>
      <c r="H41" s="250">
        <f>'[1]OTCHET'!H190</f>
        <v>0</v>
      </c>
      <c r="I41" s="250">
        <f>'[1]OTCHET'!I190</f>
        <v>1750</v>
      </c>
      <c r="J41" s="249">
        <f>'[1]OTCHET'!J190</f>
        <v>7190</v>
      </c>
      <c r="K41" s="225"/>
      <c r="L41" s="225"/>
      <c r="M41" s="225"/>
      <c r="N41" s="52"/>
      <c r="O41" s="79" t="s">
        <v>113</v>
      </c>
      <c r="P41" s="54"/>
      <c r="Q41" s="40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85</v>
      </c>
      <c r="B42" s="248" t="s">
        <v>112</v>
      </c>
      <c r="C42" s="247" t="s">
        <v>111</v>
      </c>
      <c r="D42" s="246"/>
      <c r="E42" s="245">
        <f>+'[1]OTCHET'!E196+'[1]OTCHET'!E204</f>
        <v>243825</v>
      </c>
      <c r="F42" s="245">
        <f t="shared" si="5"/>
        <v>243820</v>
      </c>
      <c r="G42" s="244">
        <f>+'[1]OTCHET'!G196+'[1]OTCHET'!G204</f>
        <v>0</v>
      </c>
      <c r="H42" s="243">
        <f>+'[1]OTCHET'!H196+'[1]OTCHET'!H204</f>
        <v>0</v>
      </c>
      <c r="I42" s="243">
        <f>+'[1]OTCHET'!I196+'[1]OTCHET'!I204</f>
        <v>0</v>
      </c>
      <c r="J42" s="242">
        <f>+'[1]OTCHET'!J196+'[1]OTCHET'!J204</f>
        <v>243820</v>
      </c>
      <c r="K42" s="225"/>
      <c r="L42" s="225"/>
      <c r="M42" s="225"/>
      <c r="N42" s="52"/>
      <c r="O42" s="79" t="s">
        <v>111</v>
      </c>
      <c r="P42" s="54"/>
      <c r="Q42" s="40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90</v>
      </c>
      <c r="B43" s="100" t="s">
        <v>110</v>
      </c>
      <c r="C43" s="99" t="s">
        <v>109</v>
      </c>
      <c r="D43" s="100"/>
      <c r="E43" s="241">
        <f>+'[1]OTCHET'!E205+'[1]OTCHET'!E223+'[1]OTCHET'!E271</f>
        <v>162449</v>
      </c>
      <c r="F43" s="241">
        <f t="shared" si="5"/>
        <v>162304</v>
      </c>
      <c r="G43" s="240">
        <f>+'[1]OTCHET'!G205+'[1]OTCHET'!G223+'[1]OTCHET'!G271</f>
        <v>150698</v>
      </c>
      <c r="H43" s="239">
        <f>+'[1]OTCHET'!H205+'[1]OTCHET'!H223+'[1]OTCHET'!H271</f>
        <v>0</v>
      </c>
      <c r="I43" s="239">
        <f>+'[1]OTCHET'!I205+'[1]OTCHET'!I223+'[1]OTCHET'!I271</f>
        <v>11227</v>
      </c>
      <c r="J43" s="238">
        <f>+'[1]OTCHET'!J205+'[1]OTCHET'!J223+'[1]OTCHET'!J271</f>
        <v>379</v>
      </c>
      <c r="K43" s="225"/>
      <c r="L43" s="225"/>
      <c r="M43" s="225"/>
      <c r="N43" s="52"/>
      <c r="O43" s="79" t="s">
        <v>109</v>
      </c>
      <c r="P43" s="54"/>
      <c r="Q43" s="40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95</v>
      </c>
      <c r="B44" s="120" t="s">
        <v>108</v>
      </c>
      <c r="C44" s="77" t="s">
        <v>107</v>
      </c>
      <c r="D44" s="120"/>
      <c r="E44" s="76">
        <f>+'[1]OTCHET'!E227+'[1]OTCHET'!E233+'[1]OTCHET'!E236+'[1]OTCHET'!E237+'[1]OTCHET'!E238+'[1]OTCHET'!E239+'[1]OTCHET'!E240</f>
        <v>0</v>
      </c>
      <c r="F44" s="76">
        <f t="shared" si="5"/>
        <v>0</v>
      </c>
      <c r="G44" s="75">
        <f>+'[1]OTCHET'!G227+'[1]OTCHET'!G233+'[1]OTCHET'!G236+'[1]OTCHET'!G237+'[1]OTCHET'!G238+'[1]OTCHET'!G239+'[1]OTCHET'!G240</f>
        <v>0</v>
      </c>
      <c r="H44" s="74">
        <f>+'[1]OTCHET'!H227+'[1]OTCHET'!H233+'[1]OTCHET'!H236+'[1]OTCHET'!H237+'[1]OTCHET'!H238+'[1]OTCHET'!H239+'[1]OTCHET'!H240</f>
        <v>0</v>
      </c>
      <c r="I44" s="74">
        <f>+'[1]OTCHET'!I227+'[1]OTCHET'!I233+'[1]OTCHET'!I236+'[1]OTCHET'!I237+'[1]OTCHET'!I238+'[1]OTCHET'!I239+'[1]OTCHET'!I240</f>
        <v>0</v>
      </c>
      <c r="J44" s="73">
        <f>+'[1]OTCHET'!J227+'[1]OTCHET'!J233+'[1]OTCHET'!J236+'[1]OTCHET'!J237+'[1]OTCHET'!J238+'[1]OTCHET'!J239+'[1]OTCHET'!J240</f>
        <v>0</v>
      </c>
      <c r="K44" s="225"/>
      <c r="L44" s="225"/>
      <c r="M44" s="225"/>
      <c r="N44" s="52"/>
      <c r="O44" s="71" t="s">
        <v>107</v>
      </c>
      <c r="P44" s="54"/>
      <c r="Q44" s="40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100</v>
      </c>
      <c r="B45" s="236" t="s">
        <v>106</v>
      </c>
      <c r="C45" s="236" t="s">
        <v>105</v>
      </c>
      <c r="D45" s="236"/>
      <c r="E45" s="235">
        <f>+'[1]OTCHET'!E236+'[1]OTCHET'!E237+'[1]OTCHET'!E238+'[1]OTCHET'!E239+'[1]OTCHET'!E243+'[1]OTCHET'!E244+'[1]OTCHET'!E248</f>
        <v>0</v>
      </c>
      <c r="F45" s="235">
        <f t="shared" si="5"/>
        <v>0</v>
      </c>
      <c r="G45" s="234">
        <f>+'[1]OTCHET'!G236+'[1]OTCHET'!G237+'[1]OTCHET'!G238+'[1]OTCHET'!G239+'[1]OTCHET'!G243+'[1]OTCHET'!G244+'[1]OTCHET'!G248</f>
        <v>0</v>
      </c>
      <c r="H45" s="233">
        <f>+'[1]OTCHET'!H236+'[1]OTCHET'!H237+'[1]OTCHET'!H238+'[1]OTCHET'!H239+'[1]OTCHET'!H243+'[1]OTCHET'!H244+'[1]OTCHET'!H248</f>
        <v>0</v>
      </c>
      <c r="I45" s="232">
        <f>+'[1]OTCHET'!I236+'[1]OTCHET'!I237+'[1]OTCHET'!I238+'[1]OTCHET'!I239+'[1]OTCHET'!I243+'[1]OTCHET'!I244+'[1]OTCHET'!I248</f>
        <v>0</v>
      </c>
      <c r="J45" s="231">
        <f>+'[1]OTCHET'!J236+'[1]OTCHET'!J237+'[1]OTCHET'!J238+'[1]OTCHET'!J239+'[1]OTCHET'!J243+'[1]OTCHET'!J244+'[1]OTCHET'!J248</f>
        <v>0</v>
      </c>
      <c r="K45" s="225"/>
      <c r="L45" s="225"/>
      <c r="M45" s="225"/>
      <c r="N45" s="52"/>
      <c r="O45" s="230" t="s">
        <v>105</v>
      </c>
      <c r="P45" s="54"/>
      <c r="Q45" s="40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105</v>
      </c>
      <c r="B46" s="100" t="s">
        <v>104</v>
      </c>
      <c r="C46" s="99" t="s">
        <v>103</v>
      </c>
      <c r="D46" s="100"/>
      <c r="E46" s="241">
        <f>+'[1]OTCHET'!E255+'[1]OTCHET'!E256+'[1]OTCHET'!E257+'[1]OTCHET'!E258</f>
        <v>0</v>
      </c>
      <c r="F46" s="241">
        <f t="shared" si="5"/>
        <v>0</v>
      </c>
      <c r="G46" s="240">
        <f>+'[1]OTCHET'!G255+'[1]OTCHET'!G256+'[1]OTCHET'!G257+'[1]OTCHET'!G258</f>
        <v>0</v>
      </c>
      <c r="H46" s="239">
        <f>+'[1]OTCHET'!H255+'[1]OTCHET'!H256+'[1]OTCHET'!H257+'[1]OTCHET'!H258</f>
        <v>0</v>
      </c>
      <c r="I46" s="239">
        <f>+'[1]OTCHET'!I255+'[1]OTCHET'!I256+'[1]OTCHET'!I257+'[1]OTCHET'!I258</f>
        <v>0</v>
      </c>
      <c r="J46" s="238">
        <f>+'[1]OTCHET'!J255+'[1]OTCHET'!J256+'[1]OTCHET'!J257+'[1]OTCHET'!J258</f>
        <v>0</v>
      </c>
      <c r="K46" s="225"/>
      <c r="L46" s="225"/>
      <c r="M46" s="225"/>
      <c r="N46" s="52"/>
      <c r="O46" s="237" t="s">
        <v>103</v>
      </c>
      <c r="P46" s="54"/>
      <c r="Q46" s="40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106</v>
      </c>
      <c r="B47" s="236" t="s">
        <v>102</v>
      </c>
      <c r="C47" s="236" t="s">
        <v>101</v>
      </c>
      <c r="D47" s="236"/>
      <c r="E47" s="235">
        <f>+'[1]OTCHET'!E256</f>
        <v>0</v>
      </c>
      <c r="F47" s="235">
        <f t="shared" si="5"/>
        <v>0</v>
      </c>
      <c r="G47" s="234">
        <f>+'[1]OTCHET'!G256</f>
        <v>0</v>
      </c>
      <c r="H47" s="233">
        <f>+'[1]OTCHET'!H256</f>
        <v>0</v>
      </c>
      <c r="I47" s="232">
        <f>+'[1]OTCHET'!I256</f>
        <v>0</v>
      </c>
      <c r="J47" s="231">
        <f>+'[1]OTCHET'!J256</f>
        <v>0</v>
      </c>
      <c r="K47" s="225"/>
      <c r="L47" s="225"/>
      <c r="M47" s="225"/>
      <c r="N47" s="52"/>
      <c r="O47" s="230" t="s">
        <v>101</v>
      </c>
      <c r="P47" s="54"/>
      <c r="Q47" s="40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107</v>
      </c>
      <c r="B48" s="84" t="s">
        <v>100</v>
      </c>
      <c r="C48" s="84" t="s">
        <v>99</v>
      </c>
      <c r="D48" s="92"/>
      <c r="E48" s="83">
        <f>+'[1]OTCHET'!E265+'[1]OTCHET'!E269+'[1]OTCHET'!E270</f>
        <v>0</v>
      </c>
      <c r="F48" s="83">
        <f t="shared" si="5"/>
        <v>0</v>
      </c>
      <c r="G48" s="229">
        <f>+'[1]OTCHET'!G265+'[1]OTCHET'!G269+'[1]OTCHET'!G270</f>
        <v>0</v>
      </c>
      <c r="H48" s="228">
        <f>+'[1]OTCHET'!H265+'[1]OTCHET'!H269+'[1]OTCHET'!H270</f>
        <v>0</v>
      </c>
      <c r="I48" s="228">
        <f>+'[1]OTCHET'!I265+'[1]OTCHET'!I269+'[1]OTCHET'!I270</f>
        <v>0</v>
      </c>
      <c r="J48" s="227">
        <f>+'[1]OTCHET'!J265+'[1]OTCHET'!J269+'[1]OTCHET'!J270</f>
        <v>0</v>
      </c>
      <c r="K48" s="225"/>
      <c r="L48" s="225"/>
      <c r="M48" s="225"/>
      <c r="N48" s="52"/>
      <c r="O48" s="79" t="s">
        <v>98</v>
      </c>
      <c r="P48" s="54"/>
      <c r="Q48" s="40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108</v>
      </c>
      <c r="B49" s="84" t="s">
        <v>97</v>
      </c>
      <c r="C49" s="84" t="s">
        <v>96</v>
      </c>
      <c r="D49" s="92"/>
      <c r="E49" s="83">
        <f>'[1]OTCHET'!E275+'[1]OTCHET'!E276+'[1]OTCHET'!E284+'[1]OTCHET'!E287</f>
        <v>124453</v>
      </c>
      <c r="F49" s="83">
        <f t="shared" si="5"/>
        <v>124445</v>
      </c>
      <c r="G49" s="82">
        <f>'[1]OTCHET'!G275+'[1]OTCHET'!G276+'[1]OTCHET'!G284+'[1]OTCHET'!G287</f>
        <v>124445</v>
      </c>
      <c r="H49" s="81">
        <f>'[1]OTCHET'!H275+'[1]OTCHET'!H276+'[1]OTCHET'!H284+'[1]OTCHET'!H287</f>
        <v>0</v>
      </c>
      <c r="I49" s="81">
        <f>'[1]OTCHET'!I275+'[1]OTCHET'!I276+'[1]OTCHET'!I284+'[1]OTCHET'!I287</f>
        <v>0</v>
      </c>
      <c r="J49" s="80">
        <f>'[1]OTCHET'!J275+'[1]OTCHET'!J276+'[1]OTCHET'!J284+'[1]OTCHET'!J287</f>
        <v>0</v>
      </c>
      <c r="K49" s="225"/>
      <c r="L49" s="225"/>
      <c r="M49" s="225"/>
      <c r="N49" s="52"/>
      <c r="O49" s="79" t="s">
        <v>96</v>
      </c>
      <c r="P49" s="54"/>
      <c r="Q49" s="40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110</v>
      </c>
      <c r="B50" s="84" t="s">
        <v>95</v>
      </c>
      <c r="C50" s="84" t="s">
        <v>94</v>
      </c>
      <c r="D50" s="84"/>
      <c r="E50" s="83">
        <f>+'[1]OTCHET'!E288</f>
        <v>0</v>
      </c>
      <c r="F50" s="83">
        <f t="shared" si="5"/>
        <v>0</v>
      </c>
      <c r="G50" s="82">
        <f>+'[1]OTCHET'!G288</f>
        <v>0</v>
      </c>
      <c r="H50" s="81">
        <f>+'[1]OTCHET'!H288</f>
        <v>0</v>
      </c>
      <c r="I50" s="81">
        <f>+'[1]OTCHET'!I288</f>
        <v>0</v>
      </c>
      <c r="J50" s="80">
        <f>+'[1]OTCHET'!J288</f>
        <v>0</v>
      </c>
      <c r="K50" s="225"/>
      <c r="L50" s="225"/>
      <c r="M50" s="225"/>
      <c r="N50" s="52"/>
      <c r="O50" s="79" t="s">
        <v>94</v>
      </c>
      <c r="P50" s="54"/>
      <c r="Q50" s="40"/>
      <c r="R50" s="8"/>
      <c r="S50" s="8"/>
      <c r="T50" s="8"/>
      <c r="U50" s="8"/>
      <c r="V50" s="8"/>
      <c r="W50" s="8"/>
      <c r="X50" s="9"/>
      <c r="Y50" s="8"/>
      <c r="Z50" s="8"/>
    </row>
    <row r="51" spans="1:26" ht="15.75">
      <c r="A51" s="4">
        <v>115</v>
      </c>
      <c r="B51" s="120" t="s">
        <v>93</v>
      </c>
      <c r="C51" s="226" t="s">
        <v>90</v>
      </c>
      <c r="D51" s="77"/>
      <c r="E51" s="76">
        <f>+'[1]OTCHET'!E272</f>
        <v>0</v>
      </c>
      <c r="F51" s="76">
        <f t="shared" si="5"/>
        <v>0</v>
      </c>
      <c r="G51" s="75">
        <f>+'[1]OTCHET'!G272</f>
        <v>0</v>
      </c>
      <c r="H51" s="74">
        <f>+'[1]OTCHET'!H272</f>
        <v>0</v>
      </c>
      <c r="I51" s="74">
        <f>+'[1]OTCHET'!I272</f>
        <v>0</v>
      </c>
      <c r="J51" s="73">
        <f>+'[1]OTCHET'!J272</f>
        <v>0</v>
      </c>
      <c r="K51" s="225"/>
      <c r="L51" s="225"/>
      <c r="M51" s="225"/>
      <c r="N51" s="52"/>
      <c r="O51" s="79" t="s">
        <v>92</v>
      </c>
      <c r="P51" s="54"/>
      <c r="Q51" s="40"/>
      <c r="R51" s="8"/>
      <c r="S51" s="8"/>
      <c r="T51" s="8"/>
      <c r="U51" s="8"/>
      <c r="V51" s="8"/>
      <c r="W51" s="8"/>
      <c r="X51" s="9"/>
      <c r="Y51" s="8"/>
      <c r="Z51" s="8"/>
    </row>
    <row r="52" spans="1:26" ht="15.75">
      <c r="A52" s="4">
        <v>115</v>
      </c>
      <c r="B52" s="120" t="s">
        <v>91</v>
      </c>
      <c r="C52" s="226" t="s">
        <v>90</v>
      </c>
      <c r="D52" s="77"/>
      <c r="E52" s="76">
        <f>+'[1]OTCHET'!E293</f>
        <v>0</v>
      </c>
      <c r="F52" s="76">
        <f t="shared" si="5"/>
        <v>0</v>
      </c>
      <c r="G52" s="75">
        <f>+'[1]OTCHET'!G293</f>
        <v>0</v>
      </c>
      <c r="H52" s="74">
        <f>+'[1]OTCHET'!H293</f>
        <v>0</v>
      </c>
      <c r="I52" s="74">
        <f>+'[1]OTCHET'!I293</f>
        <v>0</v>
      </c>
      <c r="J52" s="73">
        <f>+'[1]OTCHET'!J293</f>
        <v>0</v>
      </c>
      <c r="K52" s="225"/>
      <c r="L52" s="225"/>
      <c r="M52" s="225"/>
      <c r="N52" s="52"/>
      <c r="O52" s="71" t="s">
        <v>90</v>
      </c>
      <c r="P52" s="54"/>
      <c r="Q52" s="40"/>
      <c r="R52" s="8"/>
      <c r="S52" s="8"/>
      <c r="T52" s="8"/>
      <c r="U52" s="8"/>
      <c r="V52" s="8"/>
      <c r="W52" s="8"/>
      <c r="X52" s="9"/>
      <c r="Y52" s="8"/>
      <c r="Z52" s="8"/>
    </row>
    <row r="53" spans="1:26" ht="16.5" thickBot="1">
      <c r="A53" s="4">
        <v>120</v>
      </c>
      <c r="B53" s="224" t="s">
        <v>89</v>
      </c>
      <c r="C53" s="224" t="s">
        <v>88</v>
      </c>
      <c r="D53" s="223"/>
      <c r="E53" s="222">
        <f>'[1]OTCHET'!E294</f>
        <v>0</v>
      </c>
      <c r="F53" s="222">
        <f t="shared" si="5"/>
        <v>0</v>
      </c>
      <c r="G53" s="221">
        <f>'[1]OTCHET'!G294</f>
        <v>0</v>
      </c>
      <c r="H53" s="220">
        <f>'[1]OTCHET'!H294</f>
        <v>0</v>
      </c>
      <c r="I53" s="220">
        <f>'[1]OTCHET'!I294</f>
        <v>0</v>
      </c>
      <c r="J53" s="219">
        <f>'[1]OTCHET'!J294</f>
        <v>0</v>
      </c>
      <c r="K53" s="218"/>
      <c r="L53" s="218"/>
      <c r="M53" s="218"/>
      <c r="N53" s="52"/>
      <c r="O53" s="217" t="s">
        <v>88</v>
      </c>
      <c r="P53" s="54"/>
      <c r="Q53" s="40"/>
      <c r="R53" s="8"/>
      <c r="S53" s="8"/>
      <c r="T53" s="8"/>
      <c r="U53" s="8"/>
      <c r="V53" s="8"/>
      <c r="W53" s="8"/>
      <c r="X53" s="9"/>
      <c r="Y53" s="8"/>
      <c r="Z53" s="8"/>
    </row>
    <row r="54" spans="1:26" ht="16.5" thickBot="1">
      <c r="A54" s="4">
        <v>125</v>
      </c>
      <c r="B54" s="216" t="s">
        <v>87</v>
      </c>
      <c r="C54" s="215" t="s">
        <v>86</v>
      </c>
      <c r="D54" s="214"/>
      <c r="E54" s="213">
        <f>'[1]OTCHET'!E296</f>
        <v>0</v>
      </c>
      <c r="F54" s="213">
        <f t="shared" si="5"/>
        <v>0</v>
      </c>
      <c r="G54" s="212">
        <f>'[1]OTCHET'!G296</f>
        <v>0</v>
      </c>
      <c r="H54" s="211">
        <f>'[1]OTCHET'!H296</f>
        <v>0</v>
      </c>
      <c r="I54" s="211">
        <f>'[1]OTCHET'!I296</f>
        <v>0</v>
      </c>
      <c r="J54" s="210">
        <f>'[1]OTCHET'!J296</f>
        <v>0</v>
      </c>
      <c r="K54" s="209"/>
      <c r="L54" s="209"/>
      <c r="M54" s="208"/>
      <c r="N54" s="52"/>
      <c r="O54" s="207" t="s">
        <v>86</v>
      </c>
      <c r="P54" s="54"/>
      <c r="Q54" s="40"/>
      <c r="R54" s="8"/>
      <c r="S54" s="8"/>
      <c r="T54" s="8"/>
      <c r="U54" s="8"/>
      <c r="V54" s="8"/>
      <c r="W54" s="8"/>
      <c r="X54" s="9"/>
      <c r="Y54" s="8"/>
      <c r="Z54" s="8"/>
    </row>
    <row r="55" spans="1:26" ht="15.75">
      <c r="A55" s="180">
        <v>127</v>
      </c>
      <c r="B55" s="206" t="s">
        <v>85</v>
      </c>
      <c r="C55" s="206" t="s">
        <v>84</v>
      </c>
      <c r="D55" s="205"/>
      <c r="E55" s="204">
        <f>+'[1]OTCHET'!E297</f>
        <v>0</v>
      </c>
      <c r="F55" s="204">
        <f t="shared" si="5"/>
        <v>0</v>
      </c>
      <c r="G55" s="203">
        <f>+'[1]OTCHET'!G297</f>
        <v>0</v>
      </c>
      <c r="H55" s="202">
        <f>+'[1]OTCHET'!H297</f>
        <v>0</v>
      </c>
      <c r="I55" s="202">
        <f>+'[1]OTCHET'!I297</f>
        <v>0</v>
      </c>
      <c r="J55" s="201">
        <f>+'[1]OTCHET'!J297</f>
        <v>0</v>
      </c>
      <c r="K55" s="200"/>
      <c r="L55" s="200"/>
      <c r="M55" s="150"/>
      <c r="N55" s="62"/>
      <c r="O55" s="199" t="s">
        <v>84</v>
      </c>
      <c r="P55" s="54"/>
      <c r="Q55" s="40"/>
      <c r="R55" s="8"/>
      <c r="S55" s="8"/>
      <c r="T55" s="8"/>
      <c r="U55" s="8"/>
      <c r="V55" s="8"/>
      <c r="W55" s="8"/>
      <c r="X55" s="9"/>
      <c r="Y55" s="8"/>
      <c r="Z55" s="8"/>
    </row>
    <row r="56" spans="1:26" ht="19.5" thickBot="1">
      <c r="A56" s="4">
        <v>130</v>
      </c>
      <c r="B56" s="198" t="s">
        <v>83</v>
      </c>
      <c r="C56" s="197" t="s">
        <v>82</v>
      </c>
      <c r="D56" s="197"/>
      <c r="E56" s="196">
        <f aca="true" t="shared" si="6" ref="E56:J56">+E57+E58+E62</f>
        <v>1245344</v>
      </c>
      <c r="F56" s="196">
        <f t="shared" si="6"/>
        <v>1221410</v>
      </c>
      <c r="G56" s="195">
        <f t="shared" si="6"/>
        <v>896361</v>
      </c>
      <c r="H56" s="194">
        <f t="shared" si="6"/>
        <v>0</v>
      </c>
      <c r="I56" s="193">
        <f t="shared" si="6"/>
        <v>0</v>
      </c>
      <c r="J56" s="192">
        <f t="shared" si="6"/>
        <v>325049</v>
      </c>
      <c r="K56" s="59">
        <f>+K57+K58+K61</f>
        <v>0</v>
      </c>
      <c r="L56" s="59">
        <f>+L57+L58+L61</f>
        <v>0</v>
      </c>
      <c r="M56" s="59">
        <f>+M57+M58+M61</f>
        <v>0</v>
      </c>
      <c r="N56" s="191"/>
      <c r="O56" s="190" t="s">
        <v>82</v>
      </c>
      <c r="P56" s="54"/>
      <c r="Q56" s="40"/>
      <c r="R56" s="8"/>
      <c r="S56" s="8"/>
      <c r="T56" s="8"/>
      <c r="U56" s="8"/>
      <c r="V56" s="8"/>
      <c r="W56" s="8"/>
      <c r="X56" s="9"/>
      <c r="Y56" s="8"/>
      <c r="Z56" s="8"/>
    </row>
    <row r="57" spans="1:26" ht="16.5" thickTop="1">
      <c r="A57" s="4">
        <v>135</v>
      </c>
      <c r="B57" s="100" t="s">
        <v>81</v>
      </c>
      <c r="C57" s="99" t="s">
        <v>80</v>
      </c>
      <c r="D57" s="100"/>
      <c r="E57" s="97">
        <f>+'[1]OTCHET'!E361+'[1]OTCHET'!E375+'[1]OTCHET'!E388</f>
        <v>0</v>
      </c>
      <c r="F57" s="97">
        <f aca="true" t="shared" si="7" ref="F57:F63">+G57+H57+I57+J57</f>
        <v>0</v>
      </c>
      <c r="G57" s="96">
        <f>+'[1]OTCHET'!G361+'[1]OTCHET'!G375+'[1]OTCHET'!G388</f>
        <v>0</v>
      </c>
      <c r="H57" s="95">
        <f>+'[1]OTCHET'!H361+'[1]OTCHET'!H375+'[1]OTCHET'!H388</f>
        <v>0</v>
      </c>
      <c r="I57" s="95">
        <f>+'[1]OTCHET'!I361+'[1]OTCHET'!I375+'[1]OTCHET'!I388</f>
        <v>0</v>
      </c>
      <c r="J57" s="94">
        <f>+'[1]OTCHET'!J361+'[1]OTCHET'!J375+'[1]OTCHET'!J388</f>
        <v>0</v>
      </c>
      <c r="K57" s="150"/>
      <c r="L57" s="150"/>
      <c r="M57" s="150"/>
      <c r="N57" s="62"/>
      <c r="O57" s="93" t="s">
        <v>80</v>
      </c>
      <c r="P57" s="54"/>
      <c r="Q57" s="40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140</v>
      </c>
      <c r="B58" s="92" t="s">
        <v>79</v>
      </c>
      <c r="C58" s="84" t="s">
        <v>78</v>
      </c>
      <c r="D58" s="92"/>
      <c r="E58" s="91">
        <f>+'[1]OTCHET'!E383+'[1]OTCHET'!E391+'[1]OTCHET'!E396+'[1]OTCHET'!E399+'[1]OTCHET'!E402+'[1]OTCHET'!E405+'[1]OTCHET'!E406+'[1]OTCHET'!E409+'[1]OTCHET'!E422+'[1]OTCHET'!E423+'[1]OTCHET'!E424+'[1]OTCHET'!E425+'[1]OTCHET'!E426</f>
        <v>1245344</v>
      </c>
      <c r="F58" s="91">
        <f t="shared" si="7"/>
        <v>896361</v>
      </c>
      <c r="G58" s="90">
        <f>+'[1]OTCHET'!G383+'[1]OTCHET'!G391+'[1]OTCHET'!G396+'[1]OTCHET'!G399+'[1]OTCHET'!G402+'[1]OTCHET'!G405+'[1]OTCHET'!G406+'[1]OTCHET'!G409+'[1]OTCHET'!G422+'[1]OTCHET'!G423+'[1]OTCHET'!G424+'[1]OTCHET'!G425+'[1]OTCHET'!G426</f>
        <v>896361</v>
      </c>
      <c r="H58" s="89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89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88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150"/>
      <c r="L58" s="150"/>
      <c r="M58" s="150"/>
      <c r="N58" s="62"/>
      <c r="O58" s="86" t="s">
        <v>78</v>
      </c>
      <c r="P58" s="54"/>
      <c r="Q58" s="40"/>
      <c r="R58" s="8"/>
      <c r="S58" s="8"/>
      <c r="T58" s="8"/>
      <c r="U58" s="8"/>
      <c r="V58" s="8"/>
      <c r="W58" s="8"/>
      <c r="X58" s="9"/>
      <c r="Y58" s="8"/>
      <c r="Z58" s="8"/>
    </row>
    <row r="59" spans="1:26" ht="15.75">
      <c r="A59" s="4">
        <v>145</v>
      </c>
      <c r="B59" s="77" t="s">
        <v>77</v>
      </c>
      <c r="C59" s="77" t="s">
        <v>76</v>
      </c>
      <c r="D59" s="120"/>
      <c r="E59" s="119">
        <f>+'[1]OTCHET'!E422+'[1]OTCHET'!E423+'[1]OTCHET'!E424+'[1]OTCHET'!E425+'[1]OTCHET'!E426</f>
        <v>0</v>
      </c>
      <c r="F59" s="119">
        <f t="shared" si="7"/>
        <v>0</v>
      </c>
      <c r="G59" s="118">
        <f>+'[1]OTCHET'!G422+'[1]OTCHET'!G423+'[1]OTCHET'!G424+'[1]OTCHET'!G425+'[1]OTCHET'!G426</f>
        <v>0</v>
      </c>
      <c r="H59" s="117">
        <f>+'[1]OTCHET'!H422+'[1]OTCHET'!H423+'[1]OTCHET'!H424+'[1]OTCHET'!H425+'[1]OTCHET'!H426</f>
        <v>0</v>
      </c>
      <c r="I59" s="117">
        <f>+'[1]OTCHET'!I422+'[1]OTCHET'!I423+'[1]OTCHET'!I424+'[1]OTCHET'!I425+'[1]OTCHET'!I426</f>
        <v>0</v>
      </c>
      <c r="J59" s="116">
        <f>+'[1]OTCHET'!J422+'[1]OTCHET'!J423+'[1]OTCHET'!J424+'[1]OTCHET'!J425+'[1]OTCHET'!J426</f>
        <v>0</v>
      </c>
      <c r="K59" s="150"/>
      <c r="L59" s="150"/>
      <c r="M59" s="150"/>
      <c r="N59" s="62"/>
      <c r="O59" s="115" t="s">
        <v>76</v>
      </c>
      <c r="P59" s="54"/>
      <c r="Q59" s="40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4">
        <v>150</v>
      </c>
      <c r="B60" s="189" t="s">
        <v>75</v>
      </c>
      <c r="C60" s="189" t="s">
        <v>74</v>
      </c>
      <c r="D60" s="188"/>
      <c r="E60" s="187">
        <f>'[1]OTCHET'!E405</f>
        <v>0</v>
      </c>
      <c r="F60" s="187">
        <f t="shared" si="7"/>
        <v>0</v>
      </c>
      <c r="G60" s="186">
        <f>'[1]OTCHET'!G405</f>
        <v>0</v>
      </c>
      <c r="H60" s="185">
        <f>'[1]OTCHET'!H405</f>
        <v>0</v>
      </c>
      <c r="I60" s="185">
        <f>'[1]OTCHET'!I405</f>
        <v>0</v>
      </c>
      <c r="J60" s="184">
        <f>'[1]OTCHET'!J405</f>
        <v>0</v>
      </c>
      <c r="K60" s="150"/>
      <c r="L60" s="150"/>
      <c r="M60" s="150"/>
      <c r="N60" s="62"/>
      <c r="O60" s="183" t="s">
        <v>74</v>
      </c>
      <c r="P60" s="54"/>
      <c r="Q60" s="40"/>
      <c r="R60" s="8"/>
      <c r="S60" s="8"/>
      <c r="T60" s="8"/>
      <c r="U60" s="8"/>
      <c r="V60" s="8"/>
      <c r="W60" s="8"/>
      <c r="X60" s="9"/>
      <c r="Y60" s="8"/>
      <c r="Z60" s="8"/>
    </row>
    <row r="61" spans="1:26" ht="15.75" customHeight="1" hidden="1">
      <c r="A61" s="4">
        <v>160</v>
      </c>
      <c r="B61" s="182"/>
      <c r="C61" s="181"/>
      <c r="D61" s="100"/>
      <c r="E61" s="97"/>
      <c r="F61" s="97">
        <f t="shared" si="7"/>
        <v>0</v>
      </c>
      <c r="G61" s="96"/>
      <c r="H61" s="95"/>
      <c r="I61" s="95"/>
      <c r="J61" s="94"/>
      <c r="K61" s="150"/>
      <c r="L61" s="150"/>
      <c r="M61" s="150"/>
      <c r="N61" s="62"/>
      <c r="O61" s="93"/>
      <c r="P61" s="54"/>
      <c r="Q61" s="40"/>
      <c r="R61" s="8"/>
      <c r="S61" s="8"/>
      <c r="T61" s="8"/>
      <c r="U61" s="8"/>
      <c r="V61" s="8"/>
      <c r="W61" s="8"/>
      <c r="X61" s="9"/>
      <c r="Y61" s="8"/>
      <c r="Z61" s="8"/>
    </row>
    <row r="62" spans="1:26" ht="15.75">
      <c r="A62" s="180">
        <v>162</v>
      </c>
      <c r="B62" s="178" t="s">
        <v>73</v>
      </c>
      <c r="C62" s="179" t="s">
        <v>72</v>
      </c>
      <c r="D62" s="178"/>
      <c r="E62" s="177">
        <f>'[1]OTCHET'!E412</f>
        <v>0</v>
      </c>
      <c r="F62" s="177">
        <f t="shared" si="7"/>
        <v>325049</v>
      </c>
      <c r="G62" s="176">
        <f>'[1]OTCHET'!G412</f>
        <v>0</v>
      </c>
      <c r="H62" s="175">
        <f>'[1]OTCHET'!H412</f>
        <v>0</v>
      </c>
      <c r="I62" s="175">
        <f>'[1]OTCHET'!I412</f>
        <v>0</v>
      </c>
      <c r="J62" s="174">
        <f>'[1]OTCHET'!J412</f>
        <v>325049</v>
      </c>
      <c r="K62" s="173"/>
      <c r="L62" s="173"/>
      <c r="M62" s="173"/>
      <c r="N62" s="62"/>
      <c r="O62" s="172" t="s">
        <v>72</v>
      </c>
      <c r="P62" s="54"/>
      <c r="Q62" s="40"/>
      <c r="R62" s="8"/>
      <c r="S62" s="8"/>
      <c r="T62" s="8"/>
      <c r="U62" s="8"/>
      <c r="V62" s="8"/>
      <c r="W62" s="8"/>
      <c r="X62" s="9"/>
      <c r="Y62" s="8"/>
      <c r="Z62" s="8"/>
    </row>
    <row r="63" spans="1:26" ht="19.5" thickBot="1">
      <c r="A63" s="4">
        <v>165</v>
      </c>
      <c r="B63" s="171" t="s">
        <v>71</v>
      </c>
      <c r="C63" s="170" t="s">
        <v>70</v>
      </c>
      <c r="D63" s="169"/>
      <c r="E63" s="168">
        <f>+'[1]OTCHET'!E249</f>
        <v>0</v>
      </c>
      <c r="F63" s="168">
        <f t="shared" si="7"/>
        <v>0</v>
      </c>
      <c r="G63" s="167">
        <f>+'[1]OTCHET'!G249</f>
        <v>0</v>
      </c>
      <c r="H63" s="166">
        <f>+'[1]OTCHET'!H249</f>
        <v>0</v>
      </c>
      <c r="I63" s="166">
        <f>+'[1]OTCHET'!I249</f>
        <v>0</v>
      </c>
      <c r="J63" s="165">
        <f>+'[1]OTCHET'!J249</f>
        <v>0</v>
      </c>
      <c r="K63" s="164"/>
      <c r="L63" s="164"/>
      <c r="M63" s="164"/>
      <c r="N63" s="62"/>
      <c r="O63" s="163" t="s">
        <v>70</v>
      </c>
      <c r="P63" s="54"/>
      <c r="Q63" s="40"/>
      <c r="R63" s="8"/>
      <c r="S63" s="8"/>
      <c r="T63" s="8"/>
      <c r="U63" s="8"/>
      <c r="V63" s="8"/>
      <c r="W63" s="8"/>
      <c r="X63" s="9"/>
      <c r="Y63" s="8"/>
      <c r="Z63" s="8"/>
    </row>
    <row r="64" spans="1:26" ht="20.25" thickBot="1" thickTop="1">
      <c r="A64" s="4">
        <v>175</v>
      </c>
      <c r="B64" s="162" t="s">
        <v>69</v>
      </c>
      <c r="C64" s="161"/>
      <c r="D64" s="161"/>
      <c r="E64" s="160">
        <f aca="true" t="shared" si="8" ref="E64:J64">+E22-E38+E56-E63</f>
        <v>0</v>
      </c>
      <c r="F64" s="160">
        <f t="shared" si="8"/>
        <v>3700</v>
      </c>
      <c r="G64" s="159">
        <f t="shared" si="8"/>
        <v>18334</v>
      </c>
      <c r="H64" s="158">
        <f t="shared" si="8"/>
        <v>0</v>
      </c>
      <c r="I64" s="158">
        <f t="shared" si="8"/>
        <v>-12934</v>
      </c>
      <c r="J64" s="157">
        <f t="shared" si="8"/>
        <v>-1700</v>
      </c>
      <c r="K64" s="59">
        <f>+K22-K38+K56</f>
        <v>0</v>
      </c>
      <c r="L64" s="59">
        <f>+L22-L38+L56</f>
        <v>0</v>
      </c>
      <c r="M64" s="59">
        <f>+M22-M38+M56</f>
        <v>0</v>
      </c>
      <c r="N64" s="62"/>
      <c r="O64" s="156"/>
      <c r="P64" s="54"/>
      <c r="Q64" s="40"/>
      <c r="R64" s="8"/>
      <c r="S64" s="8"/>
      <c r="T64" s="8"/>
      <c r="U64" s="8"/>
      <c r="V64" s="8"/>
      <c r="W64" s="8"/>
      <c r="X64" s="9"/>
      <c r="Y64" s="8"/>
      <c r="Z64" s="8"/>
    </row>
    <row r="65" spans="1:26" ht="12" customHeight="1" hidden="1">
      <c r="A65" s="4">
        <v>180</v>
      </c>
      <c r="B65" s="155">
        <f>+IF(+SUM(E$65:J$65)=0,0,"Контрола: дефицит/излишък = финансиране с обратен знак (V. + VІ. = 0)")</f>
        <v>0</v>
      </c>
      <c r="C65" s="154"/>
      <c r="D65" s="154"/>
      <c r="E65" s="153">
        <f aca="true" t="shared" si="9" ref="E65:J65">+E$64+E$66</f>
        <v>0</v>
      </c>
      <c r="F65" s="153">
        <f t="shared" si="9"/>
        <v>0</v>
      </c>
      <c r="G65" s="152">
        <f t="shared" si="9"/>
        <v>0</v>
      </c>
      <c r="H65" s="152">
        <f t="shared" si="9"/>
        <v>0</v>
      </c>
      <c r="I65" s="152">
        <f t="shared" si="9"/>
        <v>0</v>
      </c>
      <c r="J65" s="151">
        <f t="shared" si="9"/>
        <v>0</v>
      </c>
      <c r="K65" s="150" t="e">
        <f>+K64+K66</f>
        <v>#REF!</v>
      </c>
      <c r="L65" s="150" t="e">
        <f>+L64+L66</f>
        <v>#REF!</v>
      </c>
      <c r="M65" s="150" t="e">
        <f>+M64+M66</f>
        <v>#REF!</v>
      </c>
      <c r="N65" s="62"/>
      <c r="O65" s="149"/>
      <c r="P65" s="54"/>
      <c r="Q65" s="40"/>
      <c r="R65" s="8"/>
      <c r="S65" s="8"/>
      <c r="T65" s="8"/>
      <c r="U65" s="8"/>
      <c r="V65" s="8"/>
      <c r="W65" s="8"/>
      <c r="X65" s="9"/>
      <c r="Y65" s="8"/>
      <c r="Z65" s="8"/>
    </row>
    <row r="66" spans="1:26" ht="19.5" thickBot="1">
      <c r="A66" s="4">
        <v>185</v>
      </c>
      <c r="B66" s="148" t="s">
        <v>68</v>
      </c>
      <c r="C66" s="147" t="s">
        <v>67</v>
      </c>
      <c r="D66" s="147"/>
      <c r="E66" s="146">
        <f aca="true" t="shared" si="10" ref="E66:L66">SUM(+E68+E76+E77+E84+E85+E86+E89+E90+E91+E92+E93+E94+E95)</f>
        <v>0</v>
      </c>
      <c r="F66" s="146">
        <f t="shared" si="10"/>
        <v>-3700</v>
      </c>
      <c r="G66" s="145">
        <f t="shared" si="10"/>
        <v>-18334</v>
      </c>
      <c r="H66" s="144">
        <f t="shared" si="10"/>
        <v>0</v>
      </c>
      <c r="I66" s="144">
        <f t="shared" si="10"/>
        <v>12934</v>
      </c>
      <c r="J66" s="143">
        <f t="shared" si="10"/>
        <v>1700</v>
      </c>
      <c r="K66" s="142" t="e">
        <f t="shared" si="10"/>
        <v>#REF!</v>
      </c>
      <c r="L66" s="142" t="e">
        <f t="shared" si="10"/>
        <v>#REF!</v>
      </c>
      <c r="M66" s="142" t="e">
        <f>SUM(+M68+M76+M77+M84+M85+M86+M89+M90+M91+M92+M93+M95+M96)</f>
        <v>#REF!</v>
      </c>
      <c r="N66" s="62"/>
      <c r="O66" s="141" t="s">
        <v>67</v>
      </c>
      <c r="P66" s="54"/>
      <c r="Q66" s="40"/>
      <c r="R66" s="8"/>
      <c r="S66" s="8"/>
      <c r="T66" s="8"/>
      <c r="U66" s="8"/>
      <c r="V66" s="8"/>
      <c r="W66" s="8"/>
      <c r="X66" s="9"/>
      <c r="Y66" s="8"/>
      <c r="Z66" s="8"/>
    </row>
    <row r="67" spans="1:26" ht="16.5" hidden="1" thickTop="1">
      <c r="A67" s="4">
        <v>190</v>
      </c>
      <c r="B67" s="140"/>
      <c r="C67" s="140"/>
      <c r="D67" s="140"/>
      <c r="E67" s="139"/>
      <c r="F67" s="138">
        <f>+G67+H67+I67+J67</f>
        <v>0</v>
      </c>
      <c r="G67" s="137"/>
      <c r="H67" s="136"/>
      <c r="I67" s="136"/>
      <c r="J67" s="135"/>
      <c r="K67" s="134"/>
      <c r="L67" s="134"/>
      <c r="M67" s="134"/>
      <c r="N67" s="62"/>
      <c r="O67" s="133"/>
      <c r="P67" s="54"/>
      <c r="Q67" s="40"/>
      <c r="R67" s="8"/>
      <c r="S67" s="8"/>
      <c r="T67" s="8"/>
      <c r="U67" s="8"/>
      <c r="V67" s="8"/>
      <c r="W67" s="8"/>
      <c r="X67" s="9"/>
      <c r="Y67" s="8"/>
      <c r="Z67" s="8"/>
    </row>
    <row r="68" spans="1:26" ht="16.5" thickTop="1">
      <c r="A68" s="132">
        <v>195</v>
      </c>
      <c r="B68" s="120" t="s">
        <v>66</v>
      </c>
      <c r="C68" s="77" t="s">
        <v>65</v>
      </c>
      <c r="D68" s="120"/>
      <c r="E68" s="119">
        <f aca="true" t="shared" si="11" ref="E68:M68">SUM(E69:E75)</f>
        <v>0</v>
      </c>
      <c r="F68" s="119">
        <f t="shared" si="11"/>
        <v>0</v>
      </c>
      <c r="G68" s="118">
        <f t="shared" si="11"/>
        <v>0</v>
      </c>
      <c r="H68" s="117">
        <f t="shared" si="11"/>
        <v>0</v>
      </c>
      <c r="I68" s="117">
        <f t="shared" si="11"/>
        <v>0</v>
      </c>
      <c r="J68" s="116">
        <f t="shared" si="11"/>
        <v>0</v>
      </c>
      <c r="K68" s="131" t="e">
        <f t="shared" si="11"/>
        <v>#REF!</v>
      </c>
      <c r="L68" s="131" t="e">
        <f t="shared" si="11"/>
        <v>#REF!</v>
      </c>
      <c r="M68" s="131" t="e">
        <f t="shared" si="11"/>
        <v>#REF!</v>
      </c>
      <c r="N68" s="62"/>
      <c r="O68" s="115" t="s">
        <v>65</v>
      </c>
      <c r="P68" s="130"/>
      <c r="Q68" s="40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8">
        <v>200</v>
      </c>
      <c r="B69" s="114" t="s">
        <v>64</v>
      </c>
      <c r="C69" s="114" t="s">
        <v>63</v>
      </c>
      <c r="D69" s="114"/>
      <c r="E69" s="112">
        <f>+'[1]OTCHET'!E482+'[1]OTCHET'!E483+'[1]OTCHET'!E486+'[1]OTCHET'!E487+'[1]OTCHET'!E490+'[1]OTCHET'!E491+'[1]OTCHET'!E495</f>
        <v>0</v>
      </c>
      <c r="F69" s="112">
        <f aca="true" t="shared" si="12" ref="F69:F76">+G69+H69+I69+J69</f>
        <v>0</v>
      </c>
      <c r="G69" s="111">
        <f>+'[1]OTCHET'!G482+'[1]OTCHET'!G483+'[1]OTCHET'!G486+'[1]OTCHET'!G487+'[1]OTCHET'!G490+'[1]OTCHET'!G491+'[1]OTCHET'!G495</f>
        <v>0</v>
      </c>
      <c r="H69" s="110">
        <f>+'[1]OTCHET'!H482+'[1]OTCHET'!H483+'[1]OTCHET'!H486+'[1]OTCHET'!H487+'[1]OTCHET'!H490+'[1]OTCHET'!H491+'[1]OTCHET'!H495</f>
        <v>0</v>
      </c>
      <c r="I69" s="110">
        <f>+'[1]OTCHET'!I482+'[1]OTCHET'!I483+'[1]OTCHET'!I486+'[1]OTCHET'!I487+'[1]OTCHET'!I490+'[1]OTCHET'!I491+'[1]OTCHET'!I495</f>
        <v>0</v>
      </c>
      <c r="J69" s="109">
        <f>+'[1]OTCHET'!J482+'[1]OTCHET'!J483+'[1]OTCHET'!J486+'[1]OTCHET'!J487+'[1]OTCHET'!J490+'[1]OTCHET'!J491+'[1]OTCHET'!J495</f>
        <v>0</v>
      </c>
      <c r="K69" s="127" t="e">
        <f>+#REF!+#REF!+#REF!+#REF!+#REF!+#REF!+#REF!</f>
        <v>#REF!</v>
      </c>
      <c r="L69" s="127" t="e">
        <f>+#REF!+#REF!+#REF!+#REF!+#REF!+#REF!+#REF!</f>
        <v>#REF!</v>
      </c>
      <c r="M69" s="127" t="e">
        <f>+#REF!+#REF!+#REF!+#REF!+#REF!+#REF!+#REF!</f>
        <v>#REF!</v>
      </c>
      <c r="N69" s="62"/>
      <c r="O69" s="108" t="s">
        <v>63</v>
      </c>
      <c r="P69" s="70"/>
      <c r="Q69" s="40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8">
        <v>205</v>
      </c>
      <c r="B70" s="126" t="s">
        <v>62</v>
      </c>
      <c r="C70" s="126" t="s">
        <v>61</v>
      </c>
      <c r="D70" s="126"/>
      <c r="E70" s="125">
        <f>+'[1]OTCHET'!E484+'[1]OTCHET'!E485+'[1]OTCHET'!E488+'[1]OTCHET'!E489+'[1]OTCHET'!E492+'[1]OTCHET'!E493+'[1]OTCHET'!E494+'[1]OTCHET'!E496</f>
        <v>0</v>
      </c>
      <c r="F70" s="125">
        <f t="shared" si="12"/>
        <v>0</v>
      </c>
      <c r="G70" s="124">
        <f>+'[1]OTCHET'!G484+'[1]OTCHET'!G485+'[1]OTCHET'!G488+'[1]OTCHET'!G489+'[1]OTCHET'!G492+'[1]OTCHET'!G493+'[1]OTCHET'!G494+'[1]OTCHET'!G496</f>
        <v>0</v>
      </c>
      <c r="H70" s="123">
        <f>+'[1]OTCHET'!H484+'[1]OTCHET'!H485+'[1]OTCHET'!H488+'[1]OTCHET'!H489+'[1]OTCHET'!H492+'[1]OTCHET'!H493+'[1]OTCHET'!H494+'[1]OTCHET'!H496</f>
        <v>0</v>
      </c>
      <c r="I70" s="123">
        <f>+'[1]OTCHET'!I484+'[1]OTCHET'!I485+'[1]OTCHET'!I488+'[1]OTCHET'!I489+'[1]OTCHET'!I492+'[1]OTCHET'!I493+'[1]OTCHET'!I494+'[1]OTCHET'!I496</f>
        <v>0</v>
      </c>
      <c r="J70" s="122">
        <f>+'[1]OTCHET'!J484+'[1]OTCHET'!J485+'[1]OTCHET'!J488+'[1]OTCHET'!J489+'[1]OTCHET'!J492+'[1]OTCHET'!J493+'[1]OTCHET'!J494+'[1]OTCHET'!J496</f>
        <v>0</v>
      </c>
      <c r="K70" s="127" t="e">
        <f>+#REF!+#REF!+#REF!+#REF!+#REF!+#REF!+#REF!+#REF!</f>
        <v>#REF!</v>
      </c>
      <c r="L70" s="127" t="e">
        <f>+#REF!+#REF!+#REF!+#REF!+#REF!+#REF!+#REF!+#REF!</f>
        <v>#REF!</v>
      </c>
      <c r="M70" s="127" t="e">
        <f>+#REF!+#REF!+#REF!+#REF!+#REF!+#REF!+#REF!+#REF!</f>
        <v>#REF!</v>
      </c>
      <c r="N70" s="62"/>
      <c r="O70" s="121" t="s">
        <v>61</v>
      </c>
      <c r="P70" s="70"/>
      <c r="Q70" s="40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8">
        <v>210</v>
      </c>
      <c r="B71" s="126" t="s">
        <v>60</v>
      </c>
      <c r="C71" s="126" t="s">
        <v>59</v>
      </c>
      <c r="D71" s="126"/>
      <c r="E71" s="125">
        <f>+'[1]OTCHET'!E497</f>
        <v>0</v>
      </c>
      <c r="F71" s="125">
        <f t="shared" si="12"/>
        <v>0</v>
      </c>
      <c r="G71" s="124">
        <f>+'[1]OTCHET'!G497</f>
        <v>0</v>
      </c>
      <c r="H71" s="123">
        <f>+'[1]OTCHET'!H497</f>
        <v>0</v>
      </c>
      <c r="I71" s="123">
        <f>+'[1]OTCHET'!I497</f>
        <v>0</v>
      </c>
      <c r="J71" s="122">
        <f>+'[1]OTCHET'!J497</f>
        <v>0</v>
      </c>
      <c r="K71" s="127" t="e">
        <f>+#REF!</f>
        <v>#REF!</v>
      </c>
      <c r="L71" s="127" t="e">
        <f>+#REF!</f>
        <v>#REF!</v>
      </c>
      <c r="M71" s="127" t="e">
        <f>+#REF!</f>
        <v>#REF!</v>
      </c>
      <c r="N71" s="62"/>
      <c r="O71" s="121" t="s">
        <v>59</v>
      </c>
      <c r="P71" s="70"/>
      <c r="Q71" s="40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8">
        <v>215</v>
      </c>
      <c r="B72" s="126" t="s">
        <v>58</v>
      </c>
      <c r="C72" s="126" t="s">
        <v>57</v>
      </c>
      <c r="D72" s="126"/>
      <c r="E72" s="125">
        <f>+'[1]OTCHET'!E502</f>
        <v>0</v>
      </c>
      <c r="F72" s="125">
        <f t="shared" si="12"/>
        <v>0</v>
      </c>
      <c r="G72" s="124">
        <f>+'[1]OTCHET'!G502</f>
        <v>0</v>
      </c>
      <c r="H72" s="123">
        <f>+'[1]OTCHET'!H502</f>
        <v>0</v>
      </c>
      <c r="I72" s="123">
        <f>+'[1]OTCHET'!I502</f>
        <v>0</v>
      </c>
      <c r="J72" s="122">
        <f>+'[1]OTCHET'!J502</f>
        <v>0</v>
      </c>
      <c r="K72" s="127" t="e">
        <f>+#REF!</f>
        <v>#REF!</v>
      </c>
      <c r="L72" s="127" t="e">
        <f>+#REF!</f>
        <v>#REF!</v>
      </c>
      <c r="M72" s="127" t="e">
        <f>+#REF!</f>
        <v>#REF!</v>
      </c>
      <c r="N72" s="62"/>
      <c r="O72" s="121" t="s">
        <v>57</v>
      </c>
      <c r="P72" s="70"/>
      <c r="Q72" s="40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8">
        <v>220</v>
      </c>
      <c r="B73" s="126" t="s">
        <v>56</v>
      </c>
      <c r="C73" s="126" t="s">
        <v>55</v>
      </c>
      <c r="D73" s="126"/>
      <c r="E73" s="125">
        <f>+'[1]OTCHET'!E542</f>
        <v>0</v>
      </c>
      <c r="F73" s="125">
        <f t="shared" si="12"/>
        <v>0</v>
      </c>
      <c r="G73" s="124">
        <f>+'[1]OTCHET'!G542</f>
        <v>0</v>
      </c>
      <c r="H73" s="123">
        <f>+'[1]OTCHET'!H542</f>
        <v>0</v>
      </c>
      <c r="I73" s="123">
        <f>+'[1]OTCHET'!I542</f>
        <v>0</v>
      </c>
      <c r="J73" s="122">
        <f>+'[1]OTCHET'!J542</f>
        <v>0</v>
      </c>
      <c r="K73" s="127" t="e">
        <f>+#REF!</f>
        <v>#REF!</v>
      </c>
      <c r="L73" s="127" t="e">
        <f>+#REF!</f>
        <v>#REF!</v>
      </c>
      <c r="M73" s="127" t="e">
        <f>+#REF!</f>
        <v>#REF!</v>
      </c>
      <c r="N73" s="62"/>
      <c r="O73" s="121" t="s">
        <v>55</v>
      </c>
      <c r="P73" s="70"/>
      <c r="Q73" s="40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8">
        <v>230</v>
      </c>
      <c r="B74" s="129" t="s">
        <v>54</v>
      </c>
      <c r="C74" s="129" t="s">
        <v>53</v>
      </c>
      <c r="D74" s="129"/>
      <c r="E74" s="125">
        <f>+'[1]OTCHET'!E581+'[1]OTCHET'!E582</f>
        <v>0</v>
      </c>
      <c r="F74" s="125">
        <f t="shared" si="12"/>
        <v>0</v>
      </c>
      <c r="G74" s="124">
        <f>+'[1]OTCHET'!G581+'[1]OTCHET'!G582</f>
        <v>0</v>
      </c>
      <c r="H74" s="123">
        <f>+'[1]OTCHET'!H581+'[1]OTCHET'!H582</f>
        <v>0</v>
      </c>
      <c r="I74" s="123">
        <f>+'[1]OTCHET'!I581+'[1]OTCHET'!I582</f>
        <v>0</v>
      </c>
      <c r="J74" s="122">
        <f>+'[1]OTCHET'!J581+'[1]OTCHET'!J582</f>
        <v>0</v>
      </c>
      <c r="K74" s="127" t="e">
        <f>+#REF!+#REF!</f>
        <v>#REF!</v>
      </c>
      <c r="L74" s="127" t="e">
        <f>+#REF!+#REF!</f>
        <v>#REF!</v>
      </c>
      <c r="M74" s="127" t="e">
        <f>+#REF!+#REF!</f>
        <v>#REF!</v>
      </c>
      <c r="N74" s="62"/>
      <c r="O74" s="121" t="s">
        <v>53</v>
      </c>
      <c r="P74" s="70"/>
      <c r="Q74" s="40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8">
        <v>235</v>
      </c>
      <c r="B75" s="128" t="s">
        <v>52</v>
      </c>
      <c r="C75" s="128" t="s">
        <v>51</v>
      </c>
      <c r="D75" s="128"/>
      <c r="E75" s="105">
        <f>+'[1]OTCHET'!E583+'[1]OTCHET'!E584+'[1]OTCHET'!E585</f>
        <v>0</v>
      </c>
      <c r="F75" s="105">
        <f t="shared" si="12"/>
        <v>0</v>
      </c>
      <c r="G75" s="104">
        <f>+'[1]OTCHET'!G583+'[1]OTCHET'!G584+'[1]OTCHET'!G585</f>
        <v>0</v>
      </c>
      <c r="H75" s="103">
        <f>+'[1]OTCHET'!H583+'[1]OTCHET'!H584+'[1]OTCHET'!H585</f>
        <v>0</v>
      </c>
      <c r="I75" s="103">
        <f>+'[1]OTCHET'!I583+'[1]OTCHET'!I584+'[1]OTCHET'!I585</f>
        <v>0</v>
      </c>
      <c r="J75" s="102">
        <f>+'[1]OTCHET'!J583+'[1]OTCHET'!J584+'[1]OTCHET'!J585</f>
        <v>0</v>
      </c>
      <c r="K75" s="127" t="e">
        <f>+#REF!+#REF!+#REF!</f>
        <v>#REF!</v>
      </c>
      <c r="L75" s="127" t="e">
        <f>+#REF!+#REF!+#REF!</f>
        <v>#REF!</v>
      </c>
      <c r="M75" s="127" t="e">
        <f>+#REF!+#REF!+#REF!</f>
        <v>#REF!</v>
      </c>
      <c r="N75" s="62"/>
      <c r="O75" s="101" t="s">
        <v>51</v>
      </c>
      <c r="P75" s="70"/>
      <c r="Q75" s="40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8">
        <v>240</v>
      </c>
      <c r="B76" s="100" t="s">
        <v>50</v>
      </c>
      <c r="C76" s="99" t="s">
        <v>49</v>
      </c>
      <c r="D76" s="100"/>
      <c r="E76" s="97">
        <f>'[1]OTCHET'!E461</f>
        <v>0</v>
      </c>
      <c r="F76" s="97">
        <f t="shared" si="12"/>
        <v>0</v>
      </c>
      <c r="G76" s="96">
        <f>'[1]OTCHET'!G461</f>
        <v>0</v>
      </c>
      <c r="H76" s="95">
        <f>'[1]OTCHET'!H461</f>
        <v>0</v>
      </c>
      <c r="I76" s="95">
        <f>'[1]OTCHET'!I461</f>
        <v>0</v>
      </c>
      <c r="J76" s="94">
        <f>'[1]OTCHET'!J461</f>
        <v>0</v>
      </c>
      <c r="K76" s="127" t="e">
        <f>#REF!</f>
        <v>#REF!</v>
      </c>
      <c r="L76" s="127" t="e">
        <f>#REF!</f>
        <v>#REF!</v>
      </c>
      <c r="M76" s="127" t="e">
        <f>#REF!</f>
        <v>#REF!</v>
      </c>
      <c r="N76" s="62"/>
      <c r="O76" s="93" t="s">
        <v>49</v>
      </c>
      <c r="P76" s="70"/>
      <c r="Q76" s="40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8">
        <v>245</v>
      </c>
      <c r="B77" s="120" t="s">
        <v>48</v>
      </c>
      <c r="C77" s="77" t="s">
        <v>47</v>
      </c>
      <c r="D77" s="120"/>
      <c r="E77" s="119">
        <f aca="true" t="shared" si="13" ref="E77:M77">SUM(E78:E83)</f>
        <v>0</v>
      </c>
      <c r="F77" s="119">
        <f t="shared" si="13"/>
        <v>0</v>
      </c>
      <c r="G77" s="118">
        <f t="shared" si="13"/>
        <v>0</v>
      </c>
      <c r="H77" s="117">
        <f t="shared" si="13"/>
        <v>0</v>
      </c>
      <c r="I77" s="117">
        <f t="shared" si="13"/>
        <v>0</v>
      </c>
      <c r="J77" s="116">
        <f t="shared" si="13"/>
        <v>0</v>
      </c>
      <c r="K77" s="87">
        <f t="shared" si="13"/>
        <v>0</v>
      </c>
      <c r="L77" s="87">
        <f t="shared" si="13"/>
        <v>0</v>
      </c>
      <c r="M77" s="87">
        <f t="shared" si="13"/>
        <v>0</v>
      </c>
      <c r="N77" s="62"/>
      <c r="O77" s="115" t="s">
        <v>47</v>
      </c>
      <c r="P77" s="70"/>
      <c r="Q77" s="40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8">
        <v>250</v>
      </c>
      <c r="B78" s="114" t="s">
        <v>46</v>
      </c>
      <c r="C78" s="114" t="s">
        <v>45</v>
      </c>
      <c r="D78" s="114"/>
      <c r="E78" s="112">
        <f>+'[1]OTCHET'!E466+'[1]OTCHET'!E469</f>
        <v>0</v>
      </c>
      <c r="F78" s="112">
        <f aca="true" t="shared" si="14" ref="F78:F85">+G78+H78+I78+J78</f>
        <v>0</v>
      </c>
      <c r="G78" s="111">
        <f>+'[1]OTCHET'!G466+'[1]OTCHET'!G469</f>
        <v>0</v>
      </c>
      <c r="H78" s="110">
        <f>+'[1]OTCHET'!H466+'[1]OTCHET'!H469</f>
        <v>0</v>
      </c>
      <c r="I78" s="110">
        <f>+'[1]OTCHET'!I466+'[1]OTCHET'!I469</f>
        <v>0</v>
      </c>
      <c r="J78" s="109">
        <f>+'[1]OTCHET'!J466+'[1]OTCHET'!J469</f>
        <v>0</v>
      </c>
      <c r="K78" s="87"/>
      <c r="L78" s="87"/>
      <c r="M78" s="87"/>
      <c r="N78" s="62"/>
      <c r="O78" s="108" t="s">
        <v>45</v>
      </c>
      <c r="P78" s="70"/>
      <c r="Q78" s="40"/>
      <c r="R78" s="8"/>
      <c r="S78" s="8"/>
      <c r="T78" s="8"/>
      <c r="U78" s="8"/>
      <c r="V78" s="8"/>
      <c r="W78" s="8"/>
      <c r="X78" s="9"/>
      <c r="Y78" s="8"/>
      <c r="Z78" s="8"/>
    </row>
    <row r="79" spans="1:26" ht="15.75">
      <c r="A79" s="78">
        <v>260</v>
      </c>
      <c r="B79" s="126" t="s">
        <v>44</v>
      </c>
      <c r="C79" s="126" t="s">
        <v>43</v>
      </c>
      <c r="D79" s="126"/>
      <c r="E79" s="125">
        <f>+'[1]OTCHET'!E467+'[1]OTCHET'!E470</f>
        <v>0</v>
      </c>
      <c r="F79" s="125">
        <f t="shared" si="14"/>
        <v>0</v>
      </c>
      <c r="G79" s="124">
        <f>+'[1]OTCHET'!G467+'[1]OTCHET'!G470</f>
        <v>0</v>
      </c>
      <c r="H79" s="123">
        <f>+'[1]OTCHET'!H467+'[1]OTCHET'!H470</f>
        <v>0</v>
      </c>
      <c r="I79" s="123">
        <f>+'[1]OTCHET'!I467+'[1]OTCHET'!I470</f>
        <v>0</v>
      </c>
      <c r="J79" s="122">
        <f>+'[1]OTCHET'!J467+'[1]OTCHET'!J470</f>
        <v>0</v>
      </c>
      <c r="K79" s="87"/>
      <c r="L79" s="87"/>
      <c r="M79" s="87"/>
      <c r="N79" s="62"/>
      <c r="O79" s="121" t="s">
        <v>43</v>
      </c>
      <c r="P79" s="70"/>
      <c r="Q79" s="40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8">
        <v>265</v>
      </c>
      <c r="B80" s="126" t="s">
        <v>42</v>
      </c>
      <c r="C80" s="126" t="s">
        <v>41</v>
      </c>
      <c r="D80" s="126"/>
      <c r="E80" s="125">
        <f>'[1]OTCHET'!E471</f>
        <v>0</v>
      </c>
      <c r="F80" s="125">
        <f t="shared" si="14"/>
        <v>0</v>
      </c>
      <c r="G80" s="124">
        <f>'[1]OTCHET'!G471</f>
        <v>0</v>
      </c>
      <c r="H80" s="123">
        <f>'[1]OTCHET'!H471</f>
        <v>0</v>
      </c>
      <c r="I80" s="123">
        <f>'[1]OTCHET'!I471</f>
        <v>0</v>
      </c>
      <c r="J80" s="122">
        <f>'[1]OTCHET'!J471</f>
        <v>0</v>
      </c>
      <c r="K80" s="87"/>
      <c r="L80" s="87"/>
      <c r="M80" s="87"/>
      <c r="N80" s="62"/>
      <c r="O80" s="121" t="s">
        <v>41</v>
      </c>
      <c r="P80" s="70"/>
      <c r="Q80" s="40"/>
      <c r="R80" s="8"/>
      <c r="S80" s="8"/>
      <c r="T80" s="8"/>
      <c r="U80" s="8"/>
      <c r="V80" s="8"/>
      <c r="W80" s="8"/>
      <c r="X80" s="9"/>
      <c r="Y80" s="8"/>
      <c r="Z80" s="8"/>
    </row>
    <row r="81" spans="1:26" ht="15.75" customHeight="1" hidden="1">
      <c r="A81" s="78"/>
      <c r="B81" s="126"/>
      <c r="C81" s="126"/>
      <c r="D81" s="126"/>
      <c r="E81" s="125"/>
      <c r="F81" s="125">
        <f t="shared" si="14"/>
        <v>0</v>
      </c>
      <c r="G81" s="124"/>
      <c r="H81" s="123"/>
      <c r="I81" s="123"/>
      <c r="J81" s="122"/>
      <c r="K81" s="87"/>
      <c r="L81" s="87"/>
      <c r="M81" s="87"/>
      <c r="N81" s="62"/>
      <c r="O81" s="121"/>
      <c r="P81" s="70"/>
      <c r="Q81" s="40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8">
        <v>270</v>
      </c>
      <c r="B82" s="126" t="s">
        <v>40</v>
      </c>
      <c r="C82" s="126" t="s">
        <v>39</v>
      </c>
      <c r="D82" s="126"/>
      <c r="E82" s="125">
        <f>+'[1]OTCHET'!E479</f>
        <v>0</v>
      </c>
      <c r="F82" s="125">
        <f t="shared" si="14"/>
        <v>0</v>
      </c>
      <c r="G82" s="124">
        <f>+'[1]OTCHET'!G479</f>
        <v>0</v>
      </c>
      <c r="H82" s="123">
        <f>+'[1]OTCHET'!H479</f>
        <v>0</v>
      </c>
      <c r="I82" s="123">
        <f>+'[1]OTCHET'!I479</f>
        <v>0</v>
      </c>
      <c r="J82" s="122">
        <f>+'[1]OTCHET'!J479</f>
        <v>0</v>
      </c>
      <c r="K82" s="87"/>
      <c r="L82" s="87"/>
      <c r="M82" s="87"/>
      <c r="N82" s="62"/>
      <c r="O82" s="121" t="s">
        <v>39</v>
      </c>
      <c r="P82" s="70"/>
      <c r="Q82" s="40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8">
        <v>275</v>
      </c>
      <c r="B83" s="107" t="s">
        <v>38</v>
      </c>
      <c r="C83" s="107" t="s">
        <v>37</v>
      </c>
      <c r="D83" s="107"/>
      <c r="E83" s="105">
        <f>+'[1]OTCHET'!E480</f>
        <v>0</v>
      </c>
      <c r="F83" s="105">
        <f t="shared" si="14"/>
        <v>0</v>
      </c>
      <c r="G83" s="104">
        <f>+'[1]OTCHET'!G480</f>
        <v>0</v>
      </c>
      <c r="H83" s="103">
        <f>+'[1]OTCHET'!H480</f>
        <v>0</v>
      </c>
      <c r="I83" s="103">
        <f>+'[1]OTCHET'!I480</f>
        <v>0</v>
      </c>
      <c r="J83" s="102">
        <f>+'[1]OTCHET'!J480</f>
        <v>0</v>
      </c>
      <c r="K83" s="87"/>
      <c r="L83" s="87"/>
      <c r="M83" s="87"/>
      <c r="N83" s="62"/>
      <c r="O83" s="101" t="s">
        <v>37</v>
      </c>
      <c r="P83" s="70"/>
      <c r="Q83" s="40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8">
        <v>280</v>
      </c>
      <c r="B84" s="100" t="s">
        <v>36</v>
      </c>
      <c r="C84" s="99" t="s">
        <v>35</v>
      </c>
      <c r="D84" s="100"/>
      <c r="E84" s="97">
        <f>'[1]OTCHET'!E535</f>
        <v>0</v>
      </c>
      <c r="F84" s="97">
        <f t="shared" si="14"/>
        <v>0</v>
      </c>
      <c r="G84" s="96">
        <f>'[1]OTCHET'!G535</f>
        <v>0</v>
      </c>
      <c r="H84" s="95">
        <f>'[1]OTCHET'!H535</f>
        <v>0</v>
      </c>
      <c r="I84" s="95">
        <f>'[1]OTCHET'!I535</f>
        <v>0</v>
      </c>
      <c r="J84" s="94">
        <f>'[1]OTCHET'!J535</f>
        <v>0</v>
      </c>
      <c r="K84" s="87"/>
      <c r="L84" s="87"/>
      <c r="M84" s="87"/>
      <c r="N84" s="62"/>
      <c r="O84" s="93" t="s">
        <v>35</v>
      </c>
      <c r="P84" s="70"/>
      <c r="Q84" s="40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8">
        <v>285</v>
      </c>
      <c r="B85" s="92" t="s">
        <v>34</v>
      </c>
      <c r="C85" s="84" t="s">
        <v>33</v>
      </c>
      <c r="D85" s="92"/>
      <c r="E85" s="91">
        <f>'[1]OTCHET'!E536</f>
        <v>0</v>
      </c>
      <c r="F85" s="91">
        <f t="shared" si="14"/>
        <v>0</v>
      </c>
      <c r="G85" s="90">
        <f>'[1]OTCHET'!G536</f>
        <v>0</v>
      </c>
      <c r="H85" s="89">
        <f>'[1]OTCHET'!H536</f>
        <v>0</v>
      </c>
      <c r="I85" s="89">
        <f>'[1]OTCHET'!I536</f>
        <v>0</v>
      </c>
      <c r="J85" s="88">
        <f>'[1]OTCHET'!J536</f>
        <v>0</v>
      </c>
      <c r="K85" s="87"/>
      <c r="L85" s="87"/>
      <c r="M85" s="87"/>
      <c r="N85" s="62"/>
      <c r="O85" s="86" t="s">
        <v>33</v>
      </c>
      <c r="P85" s="70"/>
      <c r="Q85" s="40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8">
        <v>290</v>
      </c>
      <c r="B86" s="120" t="s">
        <v>32</v>
      </c>
      <c r="C86" s="77" t="s">
        <v>31</v>
      </c>
      <c r="D86" s="120"/>
      <c r="E86" s="119">
        <f aca="true" t="shared" si="15" ref="E86:M86">+E87+E88</f>
        <v>0</v>
      </c>
      <c r="F86" s="119">
        <f t="shared" si="15"/>
        <v>-3700</v>
      </c>
      <c r="G86" s="118">
        <f t="shared" si="15"/>
        <v>-5400</v>
      </c>
      <c r="H86" s="117">
        <f t="shared" si="15"/>
        <v>0</v>
      </c>
      <c r="I86" s="117">
        <f t="shared" si="15"/>
        <v>0</v>
      </c>
      <c r="J86" s="116">
        <f t="shared" si="15"/>
        <v>1700</v>
      </c>
      <c r="K86" s="87">
        <f t="shared" si="15"/>
        <v>0</v>
      </c>
      <c r="L86" s="87">
        <f t="shared" si="15"/>
        <v>0</v>
      </c>
      <c r="M86" s="87">
        <f t="shared" si="15"/>
        <v>0</v>
      </c>
      <c r="N86" s="62"/>
      <c r="O86" s="115" t="s">
        <v>31</v>
      </c>
      <c r="P86" s="70"/>
      <c r="Q86" s="40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8">
        <v>295</v>
      </c>
      <c r="B87" s="114" t="s">
        <v>30</v>
      </c>
      <c r="C87" s="114" t="s">
        <v>29</v>
      </c>
      <c r="D87" s="113"/>
      <c r="E87" s="112">
        <f>+'[1]OTCHET'!E503+'[1]OTCHET'!E512+'[1]OTCHET'!E516+'[1]OTCHET'!E543</f>
        <v>0</v>
      </c>
      <c r="F87" s="112">
        <f aca="true" t="shared" si="16" ref="F87:F96">+G87+H87+I87+J87</f>
        <v>0</v>
      </c>
      <c r="G87" s="111">
        <f>+'[1]OTCHET'!G503+'[1]OTCHET'!G512+'[1]OTCHET'!G516+'[1]OTCHET'!G543</f>
        <v>0</v>
      </c>
      <c r="H87" s="110">
        <f>+'[1]OTCHET'!H503+'[1]OTCHET'!H512+'[1]OTCHET'!H516+'[1]OTCHET'!H543</f>
        <v>0</v>
      </c>
      <c r="I87" s="110">
        <f>+'[1]OTCHET'!I503+'[1]OTCHET'!I512+'[1]OTCHET'!I516+'[1]OTCHET'!I543</f>
        <v>0</v>
      </c>
      <c r="J87" s="109">
        <f>+'[1]OTCHET'!J503+'[1]OTCHET'!J512+'[1]OTCHET'!J516+'[1]OTCHET'!J543</f>
        <v>0</v>
      </c>
      <c r="K87" s="87"/>
      <c r="L87" s="87"/>
      <c r="M87" s="87"/>
      <c r="N87" s="62"/>
      <c r="O87" s="108" t="s">
        <v>29</v>
      </c>
      <c r="P87" s="70"/>
      <c r="Q87" s="40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8">
        <v>300</v>
      </c>
      <c r="B88" s="107" t="s">
        <v>28</v>
      </c>
      <c r="C88" s="107" t="s">
        <v>27</v>
      </c>
      <c r="D88" s="106"/>
      <c r="E88" s="105">
        <f>+'[1]OTCHET'!E521+'[1]OTCHET'!E524+'[1]OTCHET'!E544</f>
        <v>0</v>
      </c>
      <c r="F88" s="105">
        <f t="shared" si="16"/>
        <v>-3700</v>
      </c>
      <c r="G88" s="104">
        <f>+'[1]OTCHET'!G521+'[1]OTCHET'!G524+'[1]OTCHET'!G544</f>
        <v>-5400</v>
      </c>
      <c r="H88" s="103">
        <f>+'[1]OTCHET'!H521+'[1]OTCHET'!H524+'[1]OTCHET'!H544</f>
        <v>0</v>
      </c>
      <c r="I88" s="103">
        <f>+'[1]OTCHET'!I521+'[1]OTCHET'!I524+'[1]OTCHET'!I544</f>
        <v>0</v>
      </c>
      <c r="J88" s="102">
        <f>+'[1]OTCHET'!J521+'[1]OTCHET'!J524+'[1]OTCHET'!J544</f>
        <v>1700</v>
      </c>
      <c r="K88" s="87"/>
      <c r="L88" s="87"/>
      <c r="M88" s="87"/>
      <c r="N88" s="62"/>
      <c r="O88" s="101" t="s">
        <v>27</v>
      </c>
      <c r="P88" s="70"/>
      <c r="Q88" s="40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8">
        <v>310</v>
      </c>
      <c r="B89" s="100" t="s">
        <v>26</v>
      </c>
      <c r="C89" s="99" t="s">
        <v>25</v>
      </c>
      <c r="D89" s="98"/>
      <c r="E89" s="97">
        <f>'[1]OTCHET'!E531</f>
        <v>0</v>
      </c>
      <c r="F89" s="97">
        <f t="shared" si="16"/>
        <v>0</v>
      </c>
      <c r="G89" s="96">
        <f>'[1]OTCHET'!G531</f>
        <v>0</v>
      </c>
      <c r="H89" s="95">
        <f>'[1]OTCHET'!H531</f>
        <v>0</v>
      </c>
      <c r="I89" s="95">
        <f>'[1]OTCHET'!I531</f>
        <v>0</v>
      </c>
      <c r="J89" s="94">
        <f>'[1]OTCHET'!J531</f>
        <v>0</v>
      </c>
      <c r="K89" s="87"/>
      <c r="L89" s="87"/>
      <c r="M89" s="87"/>
      <c r="N89" s="62"/>
      <c r="O89" s="93" t="s">
        <v>25</v>
      </c>
      <c r="P89" s="70"/>
      <c r="Q89" s="40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8">
        <v>320</v>
      </c>
      <c r="B90" s="92" t="s">
        <v>24</v>
      </c>
      <c r="C90" s="84" t="s">
        <v>23</v>
      </c>
      <c r="D90" s="92"/>
      <c r="E90" s="91">
        <f>+'[1]OTCHET'!E567+'[1]OTCHET'!E568+'[1]OTCHET'!E569+'[1]OTCHET'!E570+'[1]OTCHET'!E571+'[1]OTCHET'!E572</f>
        <v>0</v>
      </c>
      <c r="F90" s="91">
        <f t="shared" si="16"/>
        <v>0</v>
      </c>
      <c r="G90" s="90">
        <f>+'[1]OTCHET'!G567+'[1]OTCHET'!G568+'[1]OTCHET'!G569+'[1]OTCHET'!G570+'[1]OTCHET'!G571+'[1]OTCHET'!G572</f>
        <v>0</v>
      </c>
      <c r="H90" s="89">
        <f>+'[1]OTCHET'!H567+'[1]OTCHET'!H568+'[1]OTCHET'!H569+'[1]OTCHET'!H570+'[1]OTCHET'!H571+'[1]OTCHET'!H572</f>
        <v>0</v>
      </c>
      <c r="I90" s="89">
        <f>+'[1]OTCHET'!I567+'[1]OTCHET'!I568+'[1]OTCHET'!I569+'[1]OTCHET'!I570+'[1]OTCHET'!I571+'[1]OTCHET'!I572</f>
        <v>0</v>
      </c>
      <c r="J90" s="88">
        <f>+'[1]OTCHET'!J567+'[1]OTCHET'!J568+'[1]OTCHET'!J569+'[1]OTCHET'!J570+'[1]OTCHET'!J571+'[1]OTCHET'!J572</f>
        <v>0</v>
      </c>
      <c r="K90" s="87"/>
      <c r="L90" s="87"/>
      <c r="M90" s="87"/>
      <c r="N90" s="62"/>
      <c r="O90" s="86" t="s">
        <v>23</v>
      </c>
      <c r="P90" s="70"/>
      <c r="Q90" s="40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8">
        <v>330</v>
      </c>
      <c r="B91" s="85" t="s">
        <v>22</v>
      </c>
      <c r="C91" s="85" t="s">
        <v>21</v>
      </c>
      <c r="D91" s="85"/>
      <c r="E91" s="83">
        <f>+'[1]OTCHET'!E573+'[1]OTCHET'!E574+'[1]OTCHET'!E575+'[1]OTCHET'!E576+'[1]OTCHET'!E577+'[1]OTCHET'!E578+'[1]OTCHET'!E579</f>
        <v>0</v>
      </c>
      <c r="F91" s="83">
        <f t="shared" si="16"/>
        <v>0</v>
      </c>
      <c r="G91" s="82">
        <f>+'[1]OTCHET'!G573+'[1]OTCHET'!G574+'[1]OTCHET'!G575+'[1]OTCHET'!G576+'[1]OTCHET'!G577+'[1]OTCHET'!G578+'[1]OTCHET'!G579</f>
        <v>0</v>
      </c>
      <c r="H91" s="81">
        <f>+'[1]OTCHET'!H573+'[1]OTCHET'!H574+'[1]OTCHET'!H575+'[1]OTCHET'!H576+'[1]OTCHET'!H577+'[1]OTCHET'!H578+'[1]OTCHET'!H579</f>
        <v>0</v>
      </c>
      <c r="I91" s="81">
        <f>+'[1]OTCHET'!I573+'[1]OTCHET'!I574+'[1]OTCHET'!I575+'[1]OTCHET'!I576+'[1]OTCHET'!I577+'[1]OTCHET'!I578+'[1]OTCHET'!I579</f>
        <v>0</v>
      </c>
      <c r="J91" s="80">
        <f>+'[1]OTCHET'!J573+'[1]OTCHET'!J574+'[1]OTCHET'!J575+'[1]OTCHET'!J576+'[1]OTCHET'!J577+'[1]OTCHET'!J578+'[1]OTCHET'!J579</f>
        <v>0</v>
      </c>
      <c r="K91" s="72"/>
      <c r="L91" s="72"/>
      <c r="M91" s="72"/>
      <c r="N91" s="62"/>
      <c r="O91" s="79" t="s">
        <v>21</v>
      </c>
      <c r="P91" s="70"/>
      <c r="Q91" s="40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8">
        <v>335</v>
      </c>
      <c r="B92" s="84" t="s">
        <v>20</v>
      </c>
      <c r="C92" s="84" t="s">
        <v>19</v>
      </c>
      <c r="D92" s="85"/>
      <c r="E92" s="83">
        <f>+'[1]OTCHET'!E580</f>
        <v>0</v>
      </c>
      <c r="F92" s="83">
        <f t="shared" si="16"/>
        <v>0</v>
      </c>
      <c r="G92" s="82">
        <f>+'[1]OTCHET'!G580</f>
        <v>0</v>
      </c>
      <c r="H92" s="81">
        <f>+'[1]OTCHET'!H580</f>
        <v>0</v>
      </c>
      <c r="I92" s="81">
        <f>+'[1]OTCHET'!I580</f>
        <v>0</v>
      </c>
      <c r="J92" s="80">
        <f>+'[1]OTCHET'!J580</f>
        <v>0</v>
      </c>
      <c r="K92" s="72"/>
      <c r="L92" s="72"/>
      <c r="M92" s="72"/>
      <c r="N92" s="62"/>
      <c r="O92" s="79" t="s">
        <v>19</v>
      </c>
      <c r="P92" s="70"/>
      <c r="Q92" s="40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8">
        <v>340</v>
      </c>
      <c r="B93" s="84" t="s">
        <v>18</v>
      </c>
      <c r="C93" s="84" t="s">
        <v>17</v>
      </c>
      <c r="D93" s="84"/>
      <c r="E93" s="83">
        <f>+'[1]OTCHET'!E587+'[1]OTCHET'!E588</f>
        <v>0</v>
      </c>
      <c r="F93" s="83">
        <f t="shared" si="16"/>
        <v>0</v>
      </c>
      <c r="G93" s="82">
        <f>+'[1]OTCHET'!G587+'[1]OTCHET'!G588</f>
        <v>0</v>
      </c>
      <c r="H93" s="81">
        <f>+'[1]OTCHET'!H587+'[1]OTCHET'!H588</f>
        <v>0</v>
      </c>
      <c r="I93" s="81">
        <f>+'[1]OTCHET'!I587+'[1]OTCHET'!I588</f>
        <v>0</v>
      </c>
      <c r="J93" s="80">
        <f>+'[1]OTCHET'!J587+'[1]OTCHET'!J588</f>
        <v>0</v>
      </c>
      <c r="K93" s="72"/>
      <c r="L93" s="72"/>
      <c r="M93" s="72"/>
      <c r="N93" s="62"/>
      <c r="O93" s="79" t="s">
        <v>17</v>
      </c>
      <c r="P93" s="70"/>
      <c r="Q93" s="40"/>
      <c r="R93" s="8"/>
      <c r="S93" s="8"/>
      <c r="T93" s="8"/>
      <c r="U93" s="8"/>
      <c r="V93" s="8"/>
      <c r="W93" s="8"/>
      <c r="X93" s="9"/>
      <c r="Y93" s="8"/>
      <c r="Z93" s="8"/>
    </row>
    <row r="94" spans="1:26" ht="15.75">
      <c r="A94" s="78">
        <v>345</v>
      </c>
      <c r="B94" s="84" t="s">
        <v>16</v>
      </c>
      <c r="C94" s="85" t="s">
        <v>15</v>
      </c>
      <c r="D94" s="84"/>
      <c r="E94" s="83">
        <f>+'[1]OTCHET'!E589+'[1]OTCHET'!E590</f>
        <v>0</v>
      </c>
      <c r="F94" s="83">
        <f t="shared" si="16"/>
        <v>0</v>
      </c>
      <c r="G94" s="82">
        <f>+'[1]OTCHET'!G589+'[1]OTCHET'!G590</f>
        <v>0</v>
      </c>
      <c r="H94" s="81">
        <f>+'[1]OTCHET'!H589+'[1]OTCHET'!H590</f>
        <v>0</v>
      </c>
      <c r="I94" s="81">
        <f>+'[1]OTCHET'!I589+'[1]OTCHET'!I590</f>
        <v>0</v>
      </c>
      <c r="J94" s="80">
        <f>+'[1]OTCHET'!J589+'[1]OTCHET'!J590</f>
        <v>0</v>
      </c>
      <c r="K94" s="72"/>
      <c r="L94" s="72"/>
      <c r="M94" s="72"/>
      <c r="N94" s="62"/>
      <c r="O94" s="79" t="s">
        <v>15</v>
      </c>
      <c r="P94" s="70"/>
      <c r="Q94" s="40"/>
      <c r="R94" s="8"/>
      <c r="S94" s="8"/>
      <c r="T94" s="8"/>
      <c r="U94" s="8"/>
      <c r="V94" s="8"/>
      <c r="W94" s="8"/>
      <c r="X94" s="9"/>
      <c r="Y94" s="8"/>
      <c r="Z94" s="8"/>
    </row>
    <row r="95" spans="1:26" ht="15.75">
      <c r="A95" s="78">
        <v>350</v>
      </c>
      <c r="B95" s="77" t="s">
        <v>14</v>
      </c>
      <c r="C95" s="77" t="s">
        <v>13</v>
      </c>
      <c r="D95" s="77"/>
      <c r="E95" s="76">
        <f>'[1]OTCHET'!E591</f>
        <v>0</v>
      </c>
      <c r="F95" s="76">
        <f t="shared" si="16"/>
        <v>0</v>
      </c>
      <c r="G95" s="75">
        <f>'[1]OTCHET'!G591</f>
        <v>-12934</v>
      </c>
      <c r="H95" s="74">
        <f>'[1]OTCHET'!H591</f>
        <v>0</v>
      </c>
      <c r="I95" s="74">
        <f>'[1]OTCHET'!I591</f>
        <v>12934</v>
      </c>
      <c r="J95" s="73">
        <f>'[1]OTCHET'!J591</f>
        <v>0</v>
      </c>
      <c r="K95" s="72"/>
      <c r="L95" s="72"/>
      <c r="M95" s="72"/>
      <c r="N95" s="62"/>
      <c r="O95" s="71" t="s">
        <v>13</v>
      </c>
      <c r="P95" s="70"/>
      <c r="Q95" s="40"/>
      <c r="R95" s="8"/>
      <c r="S95" s="8"/>
      <c r="T95" s="8"/>
      <c r="U95" s="8"/>
      <c r="V95" s="8"/>
      <c r="W95" s="8"/>
      <c r="X95" s="9"/>
      <c r="Y95" s="8"/>
      <c r="Z95" s="8"/>
    </row>
    <row r="96" spans="1:26" ht="16.5" thickBot="1">
      <c r="A96" s="69">
        <v>355</v>
      </c>
      <c r="B96" s="68" t="s">
        <v>12</v>
      </c>
      <c r="C96" s="68" t="s">
        <v>11</v>
      </c>
      <c r="D96" s="68"/>
      <c r="E96" s="67">
        <f>+'[1]OTCHET'!E594</f>
        <v>0</v>
      </c>
      <c r="F96" s="67">
        <f t="shared" si="16"/>
        <v>0</v>
      </c>
      <c r="G96" s="66">
        <f>+'[1]OTCHET'!G594</f>
        <v>0</v>
      </c>
      <c r="H96" s="65">
        <f>+'[1]OTCHET'!H594</f>
        <v>0</v>
      </c>
      <c r="I96" s="65">
        <f>+'[1]OTCHET'!I594</f>
        <v>0</v>
      </c>
      <c r="J96" s="64">
        <f>+'[1]OTCHET'!J594</f>
        <v>0</v>
      </c>
      <c r="K96" s="63"/>
      <c r="L96" s="63"/>
      <c r="M96" s="63"/>
      <c r="N96" s="62"/>
      <c r="O96" s="61" t="s">
        <v>11</v>
      </c>
      <c r="P96" s="60"/>
      <c r="Q96" s="40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1" t="s">
        <v>10</v>
      </c>
      <c r="C97" s="51"/>
      <c r="D97" s="51"/>
      <c r="E97" s="58"/>
      <c r="F97" s="58"/>
      <c r="G97" s="58"/>
      <c r="H97" s="58"/>
      <c r="I97" s="58"/>
      <c r="J97" s="58"/>
      <c r="K97" s="59"/>
      <c r="L97" s="59"/>
      <c r="M97" s="59"/>
      <c r="N97" s="55"/>
      <c r="O97" s="51"/>
      <c r="P97" s="54"/>
      <c r="Q97" s="40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51" t="s">
        <v>9</v>
      </c>
      <c r="C98" s="51"/>
      <c r="D98" s="51"/>
      <c r="E98" s="58"/>
      <c r="F98" s="58"/>
      <c r="G98" s="58"/>
      <c r="H98" s="58"/>
      <c r="I98" s="58"/>
      <c r="J98" s="58"/>
      <c r="K98" s="59"/>
      <c r="L98" s="59"/>
      <c r="M98" s="59"/>
      <c r="N98" s="55"/>
      <c r="O98" s="51"/>
      <c r="P98" s="54"/>
      <c r="Q98" s="40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51" t="s">
        <v>7</v>
      </c>
      <c r="C99" s="51"/>
      <c r="D99" s="51"/>
      <c r="E99" s="58"/>
      <c r="F99" s="58"/>
      <c r="G99" s="58"/>
      <c r="H99" s="58"/>
      <c r="I99" s="58"/>
      <c r="J99" s="57"/>
      <c r="K99" s="56"/>
      <c r="L99" s="56"/>
      <c r="M99" s="56"/>
      <c r="N99" s="55"/>
      <c r="O99" s="51"/>
      <c r="P99" s="54"/>
      <c r="Q99" s="40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45" t="s">
        <v>6</v>
      </c>
      <c r="C100" s="53"/>
      <c r="D100" s="53"/>
      <c r="E100" s="58"/>
      <c r="F100" s="58"/>
      <c r="G100" s="58"/>
      <c r="H100" s="58"/>
      <c r="I100" s="58"/>
      <c r="J100" s="57"/>
      <c r="K100" s="56"/>
      <c r="L100" s="56"/>
      <c r="M100" s="56"/>
      <c r="N100" s="55"/>
      <c r="O100" s="53"/>
      <c r="P100" s="54"/>
      <c r="Q100" s="40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45"/>
      <c r="C101" s="45"/>
      <c r="D101" s="45"/>
      <c r="E101" s="48"/>
      <c r="F101" s="48"/>
      <c r="G101" s="48"/>
      <c r="H101" s="48"/>
      <c r="I101" s="48"/>
      <c r="J101" s="48"/>
      <c r="K101" s="47"/>
      <c r="L101" s="47"/>
      <c r="M101" s="47"/>
      <c r="N101" s="52"/>
      <c r="O101" s="45"/>
      <c r="P101" s="11"/>
      <c r="Q101" s="40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53" t="s">
        <v>8</v>
      </c>
      <c r="C102" s="53"/>
      <c r="D102" s="53"/>
      <c r="E102" s="48"/>
      <c r="F102" s="48"/>
      <c r="G102" s="48"/>
      <c r="H102" s="48"/>
      <c r="I102" s="48"/>
      <c r="J102" s="48"/>
      <c r="K102" s="46"/>
      <c r="L102" s="46"/>
      <c r="M102" s="46"/>
      <c r="N102" s="52"/>
      <c r="O102" s="53"/>
      <c r="P102" s="11"/>
      <c r="Q102" s="40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hidden="1" thickBot="1">
      <c r="B103" s="51" t="s">
        <v>7</v>
      </c>
      <c r="C103" s="51"/>
      <c r="D103" s="51"/>
      <c r="E103" s="48"/>
      <c r="F103" s="49"/>
      <c r="G103" s="49"/>
      <c r="H103" s="49"/>
      <c r="I103" s="48"/>
      <c r="J103" s="48"/>
      <c r="K103" s="47"/>
      <c r="L103" s="47"/>
      <c r="M103" s="47"/>
      <c r="N103" s="52"/>
      <c r="O103" s="51"/>
      <c r="P103" s="11"/>
      <c r="Q103" s="40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6.5" hidden="1" thickBot="1">
      <c r="B104" s="50" t="s">
        <v>6</v>
      </c>
      <c r="C104" s="45"/>
      <c r="D104" s="45"/>
      <c r="E104" s="48"/>
      <c r="F104" s="49"/>
      <c r="G104" s="49"/>
      <c r="H104" s="49"/>
      <c r="I104" s="48"/>
      <c r="J104" s="48"/>
      <c r="K104" s="47"/>
      <c r="L104" s="47"/>
      <c r="M104" s="46"/>
      <c r="N104" s="13"/>
      <c r="O104" s="45"/>
      <c r="P104" s="11"/>
      <c r="Q104" s="4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5.75">
      <c r="B105" s="44">
        <f>+IF(+SUM(E$65:J$65)=0,0,"Контрола: дефицит/излишък = финансиране с обратен знак (V. + VІ. = 0)")</f>
        <v>0</v>
      </c>
      <c r="C105" s="43"/>
      <c r="D105" s="43"/>
      <c r="E105" s="42">
        <f aca="true" t="shared" si="17" ref="E105:J105">+E$64+E$66</f>
        <v>0</v>
      </c>
      <c r="F105" s="42">
        <f t="shared" si="17"/>
        <v>0</v>
      </c>
      <c r="G105" s="41">
        <f t="shared" si="17"/>
        <v>0</v>
      </c>
      <c r="H105" s="41">
        <f t="shared" si="17"/>
        <v>0</v>
      </c>
      <c r="I105" s="41">
        <f t="shared" si="17"/>
        <v>0</v>
      </c>
      <c r="J105" s="41">
        <f t="shared" si="17"/>
        <v>0</v>
      </c>
      <c r="K105" s="14"/>
      <c r="L105" s="14"/>
      <c r="M105" s="14"/>
      <c r="N105" s="13"/>
      <c r="O105" s="22"/>
      <c r="P105" s="11"/>
      <c r="Q105" s="4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22"/>
      <c r="C106" s="22"/>
      <c r="D106" s="22"/>
      <c r="E106" s="39"/>
      <c r="F106" s="38"/>
      <c r="G106" s="37"/>
      <c r="H106" s="15"/>
      <c r="I106" s="15"/>
      <c r="K106" s="14"/>
      <c r="L106" s="14"/>
      <c r="M106" s="14"/>
      <c r="N106" s="13"/>
      <c r="O106" s="22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9.5" customHeight="1">
      <c r="B107" s="36" t="str">
        <f>+'[1]OTCHET'!H605</f>
        <v>iva.nacheva@riew-pleven.eu</v>
      </c>
      <c r="C107" s="22"/>
      <c r="D107" s="22"/>
      <c r="E107" s="35"/>
      <c r="F107" s="34"/>
      <c r="G107" s="33">
        <f>+'[1]OTCHET'!E605</f>
        <v>64800690</v>
      </c>
      <c r="H107" s="33">
        <f>+'[1]OTCHET'!F605</f>
        <v>0</v>
      </c>
      <c r="I107" s="24"/>
      <c r="J107" s="32">
        <f>+'[1]OTCHET'!B605</f>
        <v>45296</v>
      </c>
      <c r="K107" s="14"/>
      <c r="L107" s="14"/>
      <c r="M107" s="14"/>
      <c r="N107" s="13"/>
      <c r="O107" s="22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5.75">
      <c r="B108" s="31" t="s">
        <v>5</v>
      </c>
      <c r="C108" s="30"/>
      <c r="D108" s="30"/>
      <c r="E108" s="29"/>
      <c r="F108" s="29"/>
      <c r="G108" s="452" t="s">
        <v>4</v>
      </c>
      <c r="H108" s="452"/>
      <c r="I108" s="28"/>
      <c r="J108" s="27" t="s">
        <v>3</v>
      </c>
      <c r="K108" s="14"/>
      <c r="L108" s="14"/>
      <c r="M108" s="14"/>
      <c r="N108" s="13"/>
      <c r="O108" s="22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7.25" customHeight="1">
      <c r="B109" s="26" t="s">
        <v>2</v>
      </c>
      <c r="C109" s="4"/>
      <c r="D109" s="4"/>
      <c r="E109" s="25"/>
      <c r="F109" s="21"/>
      <c r="G109" s="15"/>
      <c r="H109" s="15"/>
      <c r="I109" s="15"/>
      <c r="J109" s="15"/>
      <c r="K109" s="14"/>
      <c r="L109" s="14"/>
      <c r="M109" s="14"/>
      <c r="N109" s="13"/>
      <c r="O109" s="22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7.25" customHeight="1">
      <c r="B110" s="24"/>
      <c r="C110" s="23"/>
      <c r="D110" s="22"/>
      <c r="E110" s="451" t="str">
        <f>+'[1]OTCHET'!D603</f>
        <v>ИВА НАЧЕВА</v>
      </c>
      <c r="F110" s="451"/>
      <c r="G110" s="15"/>
      <c r="H110" s="15"/>
      <c r="I110" s="15"/>
      <c r="J110" s="15"/>
      <c r="K110" s="14"/>
      <c r="L110" s="14"/>
      <c r="M110" s="14"/>
      <c r="N110" s="13"/>
      <c r="O110" s="22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9.5" customHeight="1">
      <c r="B111" s="4"/>
      <c r="E111" s="15"/>
      <c r="F111" s="15"/>
      <c r="G111" s="15"/>
      <c r="H111" s="15"/>
      <c r="I111" s="15"/>
      <c r="J111" s="15"/>
      <c r="K111" s="14"/>
      <c r="L111" s="14"/>
      <c r="M111" s="14"/>
      <c r="N111" s="13"/>
      <c r="O111" s="23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5:26" ht="15.75" customHeight="1">
      <c r="E112" s="15"/>
      <c r="F112" s="15"/>
      <c r="G112" s="15"/>
      <c r="H112" s="15"/>
      <c r="I112" s="15"/>
      <c r="J112" s="15"/>
      <c r="K112" s="14"/>
      <c r="L112" s="14"/>
      <c r="M112" s="14"/>
      <c r="N112" s="13"/>
      <c r="O112" s="2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2:26" ht="15.75">
      <c r="B113" s="20" t="s">
        <v>1</v>
      </c>
      <c r="C113" s="22"/>
      <c r="D113" s="22"/>
      <c r="E113" s="21"/>
      <c r="F113" s="21"/>
      <c r="G113" s="15"/>
      <c r="H113" s="20" t="s">
        <v>0</v>
      </c>
      <c r="I113" s="19"/>
      <c r="J113" s="18"/>
      <c r="K113" s="14"/>
      <c r="L113" s="14"/>
      <c r="M113" s="14"/>
      <c r="N113" s="13"/>
      <c r="O113" s="17"/>
      <c r="P113" s="11"/>
      <c r="Q113" s="10"/>
      <c r="R113" s="8"/>
      <c r="S113" s="8"/>
      <c r="T113" s="8"/>
      <c r="U113" s="8"/>
      <c r="V113" s="8"/>
      <c r="W113" s="8"/>
      <c r="X113" s="9"/>
      <c r="Y113" s="8"/>
      <c r="Z113" s="8"/>
    </row>
    <row r="114" spans="5:26" ht="18" customHeight="1">
      <c r="E114" s="451" t="str">
        <f>+'[1]OTCHET'!G600</f>
        <v>ИВА НАЧЕВА</v>
      </c>
      <c r="F114" s="451"/>
      <c r="G114" s="16"/>
      <c r="H114" s="15"/>
      <c r="I114" s="451" t="str">
        <f>+'[1]OTCHET'!G603</f>
        <v>ИНЖ. ЗОРНИЦА ЙОТКОВА</v>
      </c>
      <c r="J114" s="451"/>
      <c r="K114" s="14"/>
      <c r="L114" s="14"/>
      <c r="M114" s="14"/>
      <c r="N114" s="13"/>
      <c r="O114" s="12"/>
      <c r="P114" s="11"/>
      <c r="Q114" s="10"/>
      <c r="R114" s="8"/>
      <c r="S114" s="8"/>
      <c r="T114" s="8"/>
      <c r="U114" s="8"/>
      <c r="V114" s="8"/>
      <c r="W114" s="8"/>
      <c r="X114" s="9"/>
      <c r="Y114" s="8"/>
      <c r="Z114" s="8"/>
    </row>
    <row r="115" spans="1:17" ht="12.75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17" ht="12.75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17" ht="12.75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17" ht="12.75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17" ht="12.75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17" ht="12.75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17" ht="12.75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17" ht="12.75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17" ht="12.75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17" ht="12.75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17" ht="12.75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17" ht="12.75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17" ht="12.75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17" ht="12.75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 ht="12.75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 ht="12.75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 ht="12.75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 ht="12.75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 ht="12.75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 ht="12.75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 ht="12.75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 ht="12.75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 ht="12.75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 ht="12.75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 ht="12.75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 ht="12.75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 ht="12.75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 ht="12.75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 ht="12.75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 ht="12.75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 ht="12.75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 ht="12.75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 ht="12.75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 ht="12.75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 ht="12.75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 ht="12.75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 ht="12.75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 ht="12.75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 ht="12.75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 ht="12.75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 ht="12.75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 ht="12.75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 ht="12.75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 ht="12.75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 ht="12.75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 ht="12.75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 ht="12.75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 ht="12.75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 ht="12.75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 ht="12.75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 ht="12.75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 ht="12.75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 ht="12.75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 ht="12.75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 ht="12.75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 ht="12.75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 ht="12.75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 ht="12.75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 ht="12.75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 ht="12.75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 ht="12.75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 ht="12.75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 ht="12.75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 ht="12.75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 ht="12.75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 ht="12.75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 ht="12.75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 ht="12.75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 ht="12.75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 ht="12.75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 ht="12.75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 ht="12.75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 ht="12.75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 ht="12.75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 ht="12.75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 ht="12.75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 ht="12.75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 ht="12.75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 ht="12.75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 ht="12.75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 ht="12.75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 ht="12.75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 ht="12.75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 ht="12.75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 ht="12.75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 ht="12.75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 ht="12.75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 ht="12.75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 ht="12.75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 ht="12.75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 ht="12.75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 ht="12.75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 ht="12.75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 ht="12.75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 ht="12.75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 ht="12.75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 ht="12.75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 ht="12.75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 ht="12.75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 ht="12.75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 ht="12.75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 ht="12.75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 ht="12.75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 ht="12.75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 ht="12.75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 ht="12.75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 ht="12.75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 ht="12.75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 ht="12.75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 ht="12.75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 ht="12.75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 ht="12.75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 ht="12.75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 ht="12.75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 ht="12.75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 ht="12.75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 ht="12.75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 ht="12.75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 ht="12.75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 ht="12.75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 ht="12.75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 ht="12.75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 ht="12.75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 ht="12.75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 ht="12.75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 ht="12.75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 ht="12.75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 ht="12.75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 ht="12.75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 ht="12.75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 ht="12.75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 ht="12.75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 ht="12.75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 ht="12.75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 ht="12.75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 ht="12.75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 ht="12.75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 ht="12.75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 ht="12.75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 ht="12.75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  <row r="255" spans="1:17" ht="12.75">
      <c r="A255" s="6"/>
      <c r="B255" s="6"/>
      <c r="C255" s="6"/>
      <c r="D255" s="6"/>
      <c r="E255" s="7"/>
      <c r="F255" s="7"/>
      <c r="G255" s="7"/>
      <c r="H255" s="7"/>
      <c r="I255" s="7"/>
      <c r="J255" s="7"/>
      <c r="K255" s="7"/>
      <c r="L255" s="7"/>
      <c r="M255" s="7"/>
      <c r="N255" s="6"/>
      <c r="O255" s="6"/>
      <c r="P255" s="6"/>
      <c r="Q255" s="6"/>
    </row>
    <row r="256" spans="1:17" ht="12.75">
      <c r="A256" s="6"/>
      <c r="B256" s="6"/>
      <c r="C256" s="6"/>
      <c r="D256" s="6"/>
      <c r="E256" s="7"/>
      <c r="F256" s="7"/>
      <c r="G256" s="7"/>
      <c r="H256" s="7"/>
      <c r="I256" s="7"/>
      <c r="J256" s="7"/>
      <c r="K256" s="7"/>
      <c r="L256" s="7"/>
      <c r="M256" s="7"/>
      <c r="N256" s="6"/>
      <c r="O256" s="6"/>
      <c r="P256" s="6"/>
      <c r="Q256" s="6"/>
    </row>
  </sheetData>
  <sheetProtection password="81B0" sheet="1"/>
  <mergeCells count="8">
    <mergeCell ref="I11:J11"/>
    <mergeCell ref="I12:J14"/>
    <mergeCell ref="I114:J114"/>
    <mergeCell ref="E114:F114"/>
    <mergeCell ref="G108:H108"/>
    <mergeCell ref="E110:F110"/>
    <mergeCell ref="E17:E18"/>
    <mergeCell ref="F17:F18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" bottom="0.2362204724409449" header="0.15748031496062992" footer="0.15748031496062992"/>
  <pageSetup horizontalDpi="600" verticalDpi="600" orientation="landscape" paperSize="9" scale="56" r:id="rId3"/>
  <rowBreaks count="1" manualBreakCount="1">
    <brk id="55" min="1" max="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 s4etovoditel</dc:creator>
  <cp:keywords/>
  <dc:description/>
  <cp:lastModifiedBy>Gl s4etovoditel</cp:lastModifiedBy>
  <dcterms:created xsi:type="dcterms:W3CDTF">2024-01-26T18:19:35Z</dcterms:created>
  <dcterms:modified xsi:type="dcterms:W3CDTF">2024-01-26T18:20:13Z</dcterms:modified>
  <cp:category/>
  <cp:version/>
  <cp:contentType/>
  <cp:contentStatus/>
</cp:coreProperties>
</file>